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162" documentId="13_ncr:1_{F6CB121F-512D-4AA6-A0C1-0FB36C537598}" xr6:coauthVersionLast="47" xr6:coauthVersionMax="47" xr10:uidLastSave="{4E0C0553-5667-4845-92AA-02E4E6A2FB2E}"/>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J2" i="1"/>
  <c r="L2" i="1"/>
  <c r="G6" i="6"/>
  <c r="G7" i="6"/>
  <c r="G8" i="6"/>
  <c r="G9" i="6"/>
  <c r="G10" i="6"/>
  <c r="G11" i="6"/>
  <c r="G12" i="6"/>
  <c r="G13" i="6"/>
  <c r="G14" i="6"/>
  <c r="G15" i="6"/>
  <c r="G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B4" i="5"/>
  <c r="B5" i="5"/>
  <c r="B6" i="5"/>
  <c r="B7" i="5"/>
  <c r="B8" i="5"/>
  <c r="B9" i="5"/>
  <c r="B10" i="5"/>
  <c r="B11" i="5"/>
  <c r="B12" i="5"/>
  <c r="B13" i="5"/>
  <c r="B14" i="5"/>
  <c r="B15" i="5"/>
  <c r="B16" i="5"/>
  <c r="B17" i="5"/>
  <c r="B18" i="5"/>
  <c r="B19" i="5"/>
  <c r="B20" i="5"/>
  <c r="B21" i="5"/>
  <c r="B22" i="5"/>
  <c r="B23" i="5"/>
  <c r="B24" i="5"/>
  <c r="B25" i="5"/>
  <c r="B26" i="5"/>
  <c r="B27" i="5"/>
  <c r="B28" i="5"/>
  <c r="B29" i="5"/>
  <c r="B30"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<sst xmlns="http://schemas.openxmlformats.org/spreadsheetml/2006/main" count="178605" uniqueCount="39084">
  <si>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</si>
  <si>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</si>
  <si>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</si>
  <si>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</si>
  <si>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</si>
  <si>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</si>
  <si>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</si>
  <si>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</si>
  <si>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</si>
  <si>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</si>
  <si>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</si>
  <si>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</si>
  <si>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</si>
  <si>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</si>
  <si>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</si>
  <si>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</si>
  <si>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</si>
  <si>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</si>
  <si>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</si>
  <si>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</si>
  <si>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</si>
  <si>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</si>
  <si>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</si>
  <si>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</si>
  <si>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</si>
  <si>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</si>
  <si>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</si>
  <si>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</si>
  <si>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</si>
  <si>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</si>
  <si>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</si>
  <si>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</si>
  <si>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</si>
  <si>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</si>
  <si>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</si>
  <si>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</si>
  <si>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</si>
  <si>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</si>
  <si>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</si>
  <si>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</si>
  <si>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</si>
  <si>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</si>
  <si>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</si>
  <si>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</si>
  <si>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</si>
  <si>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</si>
  <si>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</si>
  <si>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</si>
  <si>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</si>
  <si>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</si>
  <si>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</si>
  <si>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</si>
  <si>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</si>
  <si>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</si>
  <si>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</si>
  <si>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</si>
  <si>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</si>
  <si>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</si>
  <si>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</si>
  <si>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</si>
  <si>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</si>
  <si>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</si>
  <si>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</si>
  <si>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</si>
  <si>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</si>
  <si>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</si>
  <si>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</si>
  <si>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</si>
  <si>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</si>
  <si>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</si>
  <si>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</si>
  <si>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</si>
  <si>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</si>
  <si>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</si>
  <si>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</si>
  <si>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</si>
  <si>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</si>
  <si>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</si>
  <si>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</si>
  <si>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</si>
  <si>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</si>
  <si>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</si>
  <si>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</si>
  <si>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</si>
  <si>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</si>
  <si>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</si>
  <si>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</si>
  <si>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</si>
  <si>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</si>
  <si>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</si>
  <si>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</si>
  <si>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</si>
  <si>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</si>
  <si>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</si>
  <si>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</si>
  <si>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</si>
  <si>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</si>
  <si>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</si>
  <si>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</si>
  <si>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</si>
  <si>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</si>
  <si>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</si>
  <si>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</si>
  <si>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</si>
  <si>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</si>
  <si>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</si>
  <si>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</si>
  <si>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</si>
  <si>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</si>
  <si>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</si>
  <si>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</si>
  <si>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</si>
  <si>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</si>
  <si>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</si>
  <si>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</si>
  <si>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</si>
  <si>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</si>
  <si>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</si>
  <si>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</si>
  <si>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</si>
  <si>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</si>
  <si>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</si>
  <si>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</si>
  <si>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</si>
  <si>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</si>
  <si>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</si>
  <si>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</si>
  <si>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</si>
  <si>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</si>
  <si>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</si>
  <si>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</si>
  <si>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</si>
  <si>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</si>
  <si>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</si>
  <si>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</si>
  <si>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</si>
  <si>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</si>
  <si>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</si>
  <si>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</si>
  <si>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</si>
  <si>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</si>
  <si>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</si>
  <si>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</si>
  <si>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</si>
  <si>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</si>
  <si>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</si>
  <si>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</si>
  <si>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</si>
  <si>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</si>
  <si>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</si>
  <si>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</si>
  <si>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</si>
  <si>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</si>
  <si>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</si>
  <si>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</si>
  <si>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</si>
  <si>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</si>
  <si>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</si>
  <si>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</si>
  <si>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</si>
  <si>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</si>
  <si>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</si>
  <si>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</si>
  <si>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</si>
  <si>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</si>
  <si>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</si>
  <si>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</si>
  <si>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</si>
  <si>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</si>
  <si>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</si>
  <si>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</si>
  <si>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</si>
  <si>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</si>
  <si>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</si>
  <si>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</si>
  <si>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</si>
  <si>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</si>
  <si>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</si>
  <si>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</si>
  <si>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</si>
  <si>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</si>
  <si>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</si>
  <si>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</si>
  <si>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</si>
  <si>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</si>
  <si>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</si>
  <si>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</si>
  <si>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</si>
  <si>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</si>
  <si>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</si>
  <si>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</si>
  <si>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</si>
  <si>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</si>
  <si>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</si>
  <si>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</si>
  <si>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</si>
  <si>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</si>
  <si>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</si>
  <si>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</si>
  <si>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</si>
  <si>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</si>
  <si>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</si>
  <si>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</si>
  <si>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</si>
  <si>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</si>
  <si>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</si>
  <si>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</si>
  <si>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</si>
  <si>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</si>
  <si>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</si>
  <si>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</si>
  <si>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</si>
  <si>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</si>
  <si>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</si>
  <si>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</si>
  <si>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</si>
  <si>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</si>
  <si>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</si>
  <si>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</si>
  <si>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</si>
  <si>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</si>
  <si>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</si>
  <si>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</si>
  <si>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</si>
  <si>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</si>
  <si>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</si>
  <si>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</si>
  <si>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</si>
  <si>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</si>
  <si>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</si>
  <si>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</si>
  <si>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</si>
  <si>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</si>
  <si>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</si>
  <si>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</si>
  <si>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</si>
  <si>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</si>
  <si>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</si>
  <si>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</si>
  <si>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</si>
  <si>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</si>
  <si>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</si>
  <si>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</si>
  <si>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</si>
  <si>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</si>
  <si>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</si>
  <si>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</si>
  <si>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</si>
  <si>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</si>
  <si>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</si>
  <si>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</si>
  <si>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</si>
  <si>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</si>
  <si>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</si>
  <si>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</si>
  <si>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</si>
  <si>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</si>
  <si>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</si>
  <si>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</si>
  <si>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</si>
  <si>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</si>
  <si>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</si>
  <si>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</si>
  <si>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</si>
  <si>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</si>
  <si>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</si>
  <si>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</si>
  <si>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</si>
  <si>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</si>
  <si>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</si>
  <si>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</si>
  <si>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</si>
  <si>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</si>
  <si>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</si>
  <si>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</si>
  <si>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</si>
  <si>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</si>
  <si>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</si>
  <si>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</si>
  <si>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</si>
  <si>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</si>
  <si>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</si>
  <si>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</si>
  <si>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</si>
  <si>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</si>
  <si>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</si>
  <si>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</si>
  <si>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</si>
  <si>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</si>
  <si>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</si>
  <si>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</si>
  <si>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</si>
  <si>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</si>
  <si>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</si>
  <si>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</si>
  <si>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</si>
  <si>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</si>
  <si>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</si>
  <si>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</si>
  <si>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</si>
  <si>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</si>
  <si>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</si>
  <si>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</si>
  <si>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</si>
  <si>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</si>
  <si>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</si>
  <si>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</si>
  <si>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</si>
  <si>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</si>
  <si>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</si>
  <si>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</si>
  <si>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</si>
  <si>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</si>
  <si>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</si>
  <si>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</si>
  <si>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</si>
  <si>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</si>
  <si>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</si>
  <si>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</si>
  <si>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</si>
  <si>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</si>
  <si>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</si>
  <si>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</si>
  <si>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</si>
  <si>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</si>
  <si>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</si>
  <si>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</si>
  <si>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</si>
  <si>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</si>
  <si>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</si>
  <si>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</si>
  <si>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</si>
  <si>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</si>
  <si>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</si>
  <si>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</si>
  <si>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</si>
  <si>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</si>
  <si>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</si>
  <si>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</si>
  <si>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</si>
  <si>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</si>
  <si>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</si>
  <si>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</si>
  <si>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</si>
  <si>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</si>
  <si>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</si>
  <si>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</si>
  <si>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</si>
  <si>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</si>
  <si>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</si>
  <si>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</si>
  <si>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</si>
  <si>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</si>
  <si>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</si>
  <si>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</si>
  <si>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</si>
  <si>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</si>
  <si>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</si>
  <si>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</si>
  <si>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</si>
  <si>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</si>
  <si>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</si>
  <si>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</si>
  <si>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</si>
  <si>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</si>
  <si>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</si>
  <si>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</si>
  <si>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</si>
  <si>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</si>
  <si>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</si>
  <si>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</si>
  <si>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</si>
  <si>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</si>
  <si>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</si>
  <si>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</si>
  <si>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</si>
  <si>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</si>
  <si>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</si>
  <si>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</si>
  <si>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</si>
  <si>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</si>
  <si>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</si>
  <si>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</si>
  <si>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</si>
  <si>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</si>
  <si>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</si>
  <si>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</si>
  <si>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</si>
  <si>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</si>
  <si>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</si>
  <si>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</si>
  <si>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</si>
  <si>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</si>
  <si>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</si>
  <si>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</si>
  <si>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</si>
  <si>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</si>
  <si>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</si>
  <si>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</si>
  <si>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</si>
  <si>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</si>
  <si>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</si>
  <si>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</si>
  <si>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</si>
  <si>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</si>
  <si>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</si>
  <si>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</si>
  <si>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</si>
  <si>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</si>
  <si>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</si>
  <si>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</si>
  <si>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</si>
  <si>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</si>
  <si>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</si>
  <si>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</si>
  <si>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</si>
  <si>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</si>
  <si>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</si>
  <si>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</si>
  <si>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</si>
  <si>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</si>
  <si>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</si>
  <si>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</si>
  <si>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</si>
  <si>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</si>
  <si>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</si>
  <si>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</si>
  <si>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</si>
  <si>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</si>
  <si>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</si>
  <si>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</si>
  <si>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</si>
  <si>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</si>
  <si>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</si>
  <si>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</si>
  <si>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</si>
  <si>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</si>
  <si>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</si>
  <si>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</si>
  <si>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</si>
  <si>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</si>
  <si>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</si>
  <si>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</si>
  <si>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</si>
  <si>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</si>
  <si>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</si>
  <si>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</si>
  <si>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</si>
  <si>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</si>
  <si>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</si>
  <si>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</si>
  <si>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</si>
  <si>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</si>
  <si>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</si>
  <si>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</si>
  <si>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</si>
  <si>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</si>
  <si>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</si>
  <si>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</si>
  <si>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</si>
  <si>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</si>
  <si>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</si>
  <si>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</si>
  <si>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</si>
  <si>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</si>
  <si>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</si>
  <si>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</si>
  <si>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</si>
  <si>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</si>
  <si>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</si>
  <si>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</si>
  <si>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</si>
  <si>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</si>
  <si>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</si>
  <si>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</si>
  <si>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</si>
  <si>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</si>
  <si>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</si>
  <si>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</si>
  <si>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</si>
  <si>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</si>
  <si>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</si>
  <si>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</si>
  <si>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</si>
  <si>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</si>
  <si>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</si>
  <si>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</si>
  <si>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</si>
  <si>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</si>
  <si>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</si>
  <si>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</si>
  <si>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</si>
  <si>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</si>
  <si>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</si>
  <si>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</si>
  <si>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</si>
  <si>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</si>
  <si>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</si>
  <si>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</si>
  <si>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</si>
  <si>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</si>
  <si>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</si>
  <si>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</si>
  <si>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</si>
  <si>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</si>
  <si>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</si>
  <si>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</si>
  <si>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</si>
  <si>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</si>
  <si>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</si>
  <si>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</si>
  <si>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</si>
  <si>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</si>
  <si>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</si>
  <si>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</si>
  <si>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</si>
  <si>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</si>
  <si>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</si>
  <si>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</si>
  <si>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</si>
  <si>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</si>
  <si>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</si>
  <si>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</si>
  <si>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</si>
  <si>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</si>
  <si>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</si>
  <si>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</si>
  <si>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</si>
  <si>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</si>
  <si>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</si>
  <si>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</si>
  <si>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</si>
  <si>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</si>
  <si>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</si>
  <si>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</si>
  <si>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</si>
  <si>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</si>
  <si>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</si>
  <si>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</si>
  <si>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</si>
  <si>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</si>
  <si>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</si>
  <si>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</si>
  <si>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</si>
  <si>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</si>
  <si>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</si>
  <si>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</si>
  <si>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</si>
  <si>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</si>
  <si>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</si>
  <si>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</si>
  <si>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</si>
  <si>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</si>
  <si>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</si>
  <si>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</si>
  <si>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</si>
  <si>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</si>
  <si>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</si>
  <si>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</si>
  <si>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</si>
  <si>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</si>
  <si>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</si>
  <si>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</si>
  <si>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</si>
  <si>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</si>
  <si>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</si>
  <si>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</si>
  <si>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</si>
  <si>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</si>
  <si>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</si>
  <si>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</si>
  <si>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</si>
  <si>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</si>
  <si>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</si>
  <si>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</si>
  <si>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</si>
  <si>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</si>
  <si>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</si>
  <si>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</si>
  <si>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</si>
  <si>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</si>
  <si>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</si>
  <si>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</si>
  <si>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</si>
  <si>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</si>
  <si>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</si>
  <si>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</si>
  <si>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</si>
  <si>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</si>
  <si>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</si>
  <si>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</si>
  <si>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</si>
  <si>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</si>
  <si>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</si>
  <si>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</si>
  <si>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</si>
  <si>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</si>
  <si>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</si>
  <si>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</si>
  <si>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</si>
  <si>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</si>
  <si>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</si>
  <si>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</si>
  <si>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</si>
  <si>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</si>
  <si>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</si>
  <si>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</si>
  <si>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</si>
  <si>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</si>
  <si>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</si>
  <si>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</si>
  <si>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</si>
  <si>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</si>
  <si>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</si>
  <si>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</si>
  <si>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</si>
  <si>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</si>
  <si>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</si>
  <si>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</si>
  <si>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</si>
  <si>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</si>
  <si>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</si>
  <si>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</si>
  <si>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</si>
  <si>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</si>
  <si>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</si>
  <si>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</si>
  <si>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</si>
  <si>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</si>
  <si>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</si>
  <si>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</si>
  <si>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</si>
  <si>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</si>
  <si>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</si>
  <si>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</si>
  <si>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</si>
  <si>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</si>
  <si>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</si>
  <si>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</si>
  <si>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</si>
  <si>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</si>
  <si>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</si>
  <si>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</si>
  <si>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</si>
  <si>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</si>
  <si>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</si>
  <si>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</si>
  <si>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</si>
  <si>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</si>
  <si>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</si>
  <si>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</si>
  <si>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</si>
  <si>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</si>
  <si>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</si>
  <si>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</si>
  <si>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</si>
  <si>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</si>
  <si>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</si>
  <si>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</si>
  <si>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</si>
  <si>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</si>
  <si>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</si>
  <si>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</si>
  <si>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</si>
  <si>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</si>
  <si>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</si>
  <si>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</si>
  <si>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</si>
  <si>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</si>
  <si>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</si>
  <si>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</si>
  <si>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</si>
  <si>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</si>
  <si>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</si>
  <si>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</si>
  <si>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</si>
  <si>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</si>
  <si>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</si>
  <si>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</si>
  <si>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</si>
  <si>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</si>
  <si>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</si>
  <si>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</si>
  <si>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</si>
  <si>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</si>
  <si>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</si>
  <si>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</si>
  <si>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</si>
  <si>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</si>
  <si>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</si>
  <si>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</si>
  <si>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</si>
  <si>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</si>
  <si>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</si>
  <si>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</si>
  <si>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</si>
  <si>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</si>
  <si>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</si>
  <si>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</si>
  <si>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</si>
  <si>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</si>
  <si>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</si>
  <si>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</si>
  <si>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</si>
  <si>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</si>
  <si>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</si>
  <si>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</si>
  <si>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</si>
  <si>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</si>
  <si>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</si>
  <si>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</si>
  <si>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</si>
  <si>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</si>
  <si>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</si>
  <si>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</si>
  <si>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</si>
  <si>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</si>
  <si>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</si>
  <si>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</si>
  <si>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</si>
  <si>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</si>
  <si>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</si>
  <si>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</si>
  <si>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</si>
  <si>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</si>
  <si>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</si>
  <si>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</si>
  <si>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</si>
  <si>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</si>
  <si>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</si>
  <si>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</si>
  <si>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</si>
  <si>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</si>
  <si>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</si>
  <si>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</si>
  <si>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</si>
  <si>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</si>
  <si>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</si>
  <si>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</si>
  <si>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</si>
  <si>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</si>
  <si>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</si>
  <si>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</si>
  <si>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</si>
  <si>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</si>
  <si>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</si>
  <si>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</si>
  <si>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</si>
  <si>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</si>
  <si>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</si>
  <si>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</si>
  <si>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</si>
  <si>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</si>
  <si>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</si>
  <si>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</si>
  <si>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</si>
  <si>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</si>
  <si>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</si>
  <si>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</si>
  <si>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</si>
  <si>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</si>
  <si>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</si>
  <si>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</si>
  <si>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</si>
  <si>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</si>
  <si>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</si>
  <si>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</si>
  <si>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</si>
  <si>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</si>
  <si>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</si>
  <si>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</si>
  <si>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</si>
  <si>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</si>
  <si>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</si>
  <si>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</si>
  <si>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</si>
  <si>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</si>
  <si>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</si>
  <si>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</si>
  <si>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</si>
  <si>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</si>
  <si>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</si>
  <si>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</si>
  <si>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</si>
  <si>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</si>
  <si>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</si>
  <si>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</si>
  <si>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</si>
  <si>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</si>
  <si>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</si>
  <si>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</si>
  <si>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</si>
  <si>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</si>
  <si>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</si>
  <si>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</si>
  <si>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</si>
  <si>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</si>
  <si>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</si>
  <si>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</si>
  <si>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</si>
  <si>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</si>
  <si>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</si>
  <si>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</si>
  <si>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</si>
  <si>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</si>
  <si>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</si>
  <si>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</si>
  <si>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</si>
  <si>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</si>
  <si>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</si>
  <si>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</si>
  <si>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</si>
  <si>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</si>
  <si>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</si>
  <si>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</si>
  <si>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</si>
  <si>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</si>
  <si>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</si>
  <si>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</si>
  <si>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</si>
  <si>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</si>
  <si>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</si>
  <si>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</si>
  <si>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</si>
  <si>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</si>
  <si>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</si>
  <si>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</si>
  <si>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</si>
  <si>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</si>
  <si>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</si>
  <si>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</si>
  <si>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</si>
  <si>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</si>
  <si>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</si>
  <si>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</si>
  <si>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</si>
  <si>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</si>
  <si>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</si>
  <si>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</si>
  <si>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</si>
  <si>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</si>
  <si>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</si>
  <si>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</si>
  <si>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</si>
  <si>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</si>
  <si>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</si>
  <si>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</si>
  <si>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</si>
  <si>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</si>
  <si>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</si>
  <si>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</si>
  <si>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</si>
  <si>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</si>
  <si>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</si>
  <si>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</si>
  <si>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</si>
  <si>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</si>
  <si>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</si>
  <si>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</si>
  <si>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</si>
  <si>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</si>
  <si>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</si>
  <si>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</si>
  <si>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</si>
  <si>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</si>
  <si>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</si>
  <si>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</si>
  <si>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</si>
  <si>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</si>
  <si>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</si>
  <si>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</si>
  <si>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</si>
  <si>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</si>
  <si>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</si>
  <si>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</si>
  <si>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</si>
  <si>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</si>
  <si>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</si>
  <si>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</si>
  <si>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</si>
  <si>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</si>
  <si>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</si>
  <si>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</si>
  <si>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</si>
  <si>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</si>
  <si>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</si>
  <si>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</si>
  <si>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</si>
  <si>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</si>
  <si>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</si>
  <si>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</si>
  <si>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</si>
  <si>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</si>
  <si>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</si>
  <si>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</si>
  <si>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</si>
  <si>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</si>
  <si>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</si>
  <si>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</si>
  <si>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</si>
  <si>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</si>
  <si>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</si>
  <si>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</si>
  <si>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</si>
  <si>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</si>
  <si>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</si>
  <si>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</si>
  <si>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</si>
  <si>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</si>
  <si>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</si>
  <si>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</si>
  <si>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</si>
  <si>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</si>
  <si>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</si>
  <si>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</si>
  <si>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</si>
  <si>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</si>
  <si>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</si>
  <si>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</si>
  <si>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</si>
  <si>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</si>
  <si>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</si>
  <si>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</si>
  <si>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</si>
  <si>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</si>
  <si>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</si>
  <si>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</si>
  <si>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</si>
  <si>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</si>
  <si>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</si>
  <si>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</si>
  <si>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</si>
  <si>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</si>
  <si>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</si>
  <si>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</si>
  <si>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</si>
  <si>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</si>
  <si>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</si>
  <si>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</si>
  <si>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</si>
  <si>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</si>
  <si>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</si>
  <si>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</si>
  <si>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</si>
  <si>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</si>
  <si>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</si>
  <si>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</si>
  <si>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</si>
  <si>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</si>
  <si>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</si>
  <si>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</si>
  <si>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</si>
  <si>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</si>
  <si>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</si>
  <si>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</si>
  <si>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</si>
  <si>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</si>
  <si>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</si>
  <si>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</si>
  <si>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</si>
  <si>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</si>
  <si>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</si>
  <si>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</si>
  <si>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</si>
  <si>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</si>
  <si>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</si>
  <si>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</si>
  <si>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</si>
  <si>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</si>
  <si>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</si>
  <si>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</si>
  <si>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</si>
  <si>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</si>
  <si>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</si>
  <si>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</si>
  <si>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</si>
  <si>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</si>
  <si>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</si>
  <si>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</si>
  <si>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</si>
  <si>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</si>
  <si>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</si>
  <si>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</si>
  <si>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</si>
  <si>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</si>
  <si>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</si>
  <si>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</si>
  <si>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</si>
  <si>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</si>
  <si>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</si>
  <si>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</si>
  <si>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</si>
  <si>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</si>
  <si>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</si>
  <si>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</si>
  <si>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</si>
  <si>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</si>
  <si>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</si>
  <si>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</si>
  <si>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</si>
  <si>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</si>
  <si>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</si>
  <si>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</si>
  <si>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</si>
  <si>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</si>
  <si>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</si>
  <si>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</si>
  <si>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</si>
  <si>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</si>
  <si>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</si>
  <si>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</si>
  <si>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</si>
  <si>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</si>
  <si>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</si>
  <si>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</si>
  <si>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</si>
  <si>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</si>
  <si>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</si>
  <si>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</si>
  <si>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</si>
  <si>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</si>
  <si>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</si>
  <si>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</si>
  <si>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</si>
  <si>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</si>
  <si>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</si>
  <si>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</si>
  <si>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</si>
  <si>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</si>
  <si>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</si>
  <si>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</si>
  <si>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</si>
  <si>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</si>
  <si>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</si>
  <si>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</si>
  <si>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</si>
  <si>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</si>
  <si>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</si>
  <si>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</si>
  <si>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</si>
  <si>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</si>
  <si>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</si>
  <si>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</si>
  <si>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</si>
  <si>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</si>
  <si>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</si>
  <si>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</si>
  <si>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</si>
  <si>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</si>
  <si>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</si>
  <si>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</si>
  <si>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</si>
  <si>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</si>
  <si>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</si>
  <si>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</si>
  <si>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</si>
  <si>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</si>
  <si>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</si>
  <si>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</si>
  <si>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</si>
  <si>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</si>
  <si>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</si>
  <si>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</si>
  <si>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</si>
  <si>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</si>
  <si>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</si>
  <si>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</si>
  <si>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</si>
  <si>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</si>
  <si>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</si>
  <si>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</si>
  <si>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</si>
  <si>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</si>
  <si>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</si>
  <si>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</si>
  <si>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</si>
  <si>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</si>
  <si>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</si>
  <si>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</si>
  <si>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</si>
  <si>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</si>
  <si>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</si>
  <si>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</si>
  <si>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</si>
  <si>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</si>
  <si>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</si>
  <si>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</si>
  <si>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</si>
  <si>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</si>
  <si>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</si>
  <si>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</si>
  <si>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</si>
  <si>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</si>
  <si>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</si>
  <si>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</si>
  <si>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</si>
  <si>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</si>
  <si>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</si>
  <si>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</si>
  <si>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</si>
  <si>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</si>
  <si>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</si>
  <si>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</si>
  <si>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</si>
  <si>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</si>
  <si>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</si>
  <si>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</si>
  <si>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</si>
  <si>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</si>
  <si>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</si>
  <si>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</si>
  <si>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</si>
  <si>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</si>
  <si>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</si>
  <si>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</si>
  <si>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</si>
  <si>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</si>
  <si>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</si>
  <si>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</si>
  <si>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</si>
  <si>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</si>
  <si>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</si>
  <si>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</si>
  <si>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</si>
  <si>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</si>
  <si>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</si>
  <si>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</si>
  <si>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</si>
  <si>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</si>
  <si>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</si>
  <si>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</si>
  <si>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</si>
  <si>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</si>
  <si>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</si>
  <si>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</si>
  <si>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</si>
  <si>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</si>
  <si>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</si>
  <si>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</si>
  <si>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</si>
  <si>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</si>
  <si>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</si>
  <si>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</si>
  <si>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</si>
  <si>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</si>
  <si>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</si>
  <si>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</si>
  <si>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</si>
  <si>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</si>
  <si>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</si>
  <si>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</si>
  <si>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</si>
  <si>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</si>
  <si>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</si>
  <si>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</si>
  <si>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</si>
  <si>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</si>
  <si>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</si>
  <si>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</si>
  <si>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</si>
  <si>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</si>
  <si>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</si>
  <si>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</si>
  <si>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</si>
  <si>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</si>
  <si>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</si>
  <si>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</si>
  <si>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</si>
  <si>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</si>
  <si>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</si>
  <si>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</si>
  <si>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</si>
  <si>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</si>
  <si>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</si>
  <si>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</si>
  <si>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</si>
  <si>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</si>
  <si>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</si>
  <si>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</si>
  <si>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</si>
  <si>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</si>
  <si>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</si>
  <si>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</si>
  <si>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</si>
  <si>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</si>
  <si>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</si>
  <si>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</si>
  <si>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</si>
  <si>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</si>
  <si>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</si>
  <si>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</si>
  <si>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</si>
  <si>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</si>
  <si>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</si>
  <si>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</si>
  <si>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</si>
  <si>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</si>
  <si>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</si>
  <si>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</si>
  <si>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</si>
  <si>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</si>
  <si>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</si>
  <si>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</si>
  <si>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</si>
  <si>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</si>
  <si>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</si>
  <si>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</si>
  <si>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</si>
  <si>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</si>
  <si>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</si>
  <si>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</si>
  <si>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</si>
  <si>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</si>
  <si>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</si>
  <si>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</si>
  <si>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</si>
  <si>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</si>
  <si>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</si>
  <si>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</si>
  <si>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</si>
  <si>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</si>
  <si>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</si>
  <si>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</si>
  <si>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</si>
  <si>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</si>
  <si>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</si>
  <si>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</si>
  <si>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</si>
  <si>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</si>
  <si>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</si>
  <si>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</si>
  <si>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</si>
  <si>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</si>
  <si>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</si>
  <si>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</si>
  <si>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</si>
  <si>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</si>
  <si>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</si>
  <si>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</si>
  <si>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</si>
  <si>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</si>
  <si>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</si>
  <si>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</si>
  <si>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</si>
  <si>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</si>
  <si>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</si>
  <si>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</si>
  <si>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</si>
  <si>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</si>
  <si>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</si>
  <si>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</si>
  <si>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</si>
  <si>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</si>
  <si>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</si>
  <si>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</si>
  <si>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</si>
  <si>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</si>
  <si>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</si>
  <si>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</si>
  <si>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</si>
  <si>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</si>
  <si>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</si>
  <si>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</si>
  <si>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</si>
  <si>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</si>
  <si>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</si>
  <si>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</si>
  <si>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</si>
  <si>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</si>
  <si>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</si>
  <si>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</si>
  <si>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</si>
  <si>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</si>
  <si>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</si>
  <si>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</si>
  <si>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</si>
  <si>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</si>
  <si>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</si>
  <si>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</si>
  <si>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</si>
  <si>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</si>
  <si>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</si>
  <si>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</si>
  <si>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</si>
  <si>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</si>
  <si>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</si>
  <si>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</si>
  <si>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</si>
  <si>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</si>
  <si>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</si>
  <si>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</si>
  <si>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</si>
  <si>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</si>
  <si>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</si>
  <si>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</si>
  <si>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</si>
  <si>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</si>
  <si>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</si>
  <si>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</si>
  <si>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</si>
  <si>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</si>
  <si>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</si>
  <si>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</si>
  <si>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</si>
  <si>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</si>
  <si>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</si>
  <si>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</si>
  <si>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</si>
  <si>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</si>
  <si>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</si>
  <si>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</si>
  <si>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</si>
  <si>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</si>
  <si>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</si>
  <si>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</si>
  <si>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</si>
  <si>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</si>
  <si>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</si>
  <si>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</si>
  <si>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</si>
  <si>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</si>
  <si>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</si>
  <si>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</si>
  <si>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</si>
  <si>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</si>
  <si>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</si>
  <si>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</si>
  <si>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</si>
  <si>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</si>
  <si>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</si>
  <si>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</si>
  <si>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</si>
  <si>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</si>
  <si>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</si>
  <si>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</si>
  <si>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</si>
  <si>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</si>
  <si>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</si>
  <si>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</si>
  <si>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</si>
  <si>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</si>
  <si>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</si>
  <si>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</si>
  <si>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</si>
  <si>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</si>
  <si>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</si>
  <si>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</si>
  <si>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</si>
  <si>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</si>
  <si>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</si>
  <si>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</si>
  <si>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</si>
  <si>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</si>
  <si>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</si>
  <si>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</si>
  <si>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</si>
  <si>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</si>
  <si>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</si>
  <si>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</si>
  <si>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</si>
  <si>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</si>
  <si>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</si>
  <si>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</si>
  <si>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</si>
  <si>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</si>
  <si>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</si>
  <si>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</si>
  <si>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</si>
  <si>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</si>
  <si>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</si>
  <si>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</si>
  <si>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</si>
  <si>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</si>
  <si>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</si>
  <si>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</si>
  <si>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</si>
  <si>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</si>
  <si>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</si>
  <si>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</si>
  <si>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</si>
  <si>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</si>
  <si>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</si>
  <si>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</si>
  <si>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</si>
  <si>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</si>
  <si>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</si>
  <si>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</si>
  <si>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</si>
  <si>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</si>
  <si>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</si>
  <si>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</si>
  <si>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</si>
  <si>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</si>
  <si>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</si>
  <si>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</si>
  <si>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</si>
  <si>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</si>
  <si>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</si>
  <si>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</si>
  <si>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</si>
  <si>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</si>
  <si>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</si>
  <si>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</si>
  <si>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</si>
  <si>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</si>
  <si>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</si>
  <si>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</si>
  <si>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</si>
  <si>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</si>
  <si>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</si>
  <si>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</si>
  <si>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</si>
  <si>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</si>
  <si>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</si>
  <si>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</si>
  <si>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</si>
  <si>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</si>
  <si>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</si>
  <si>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</si>
  <si>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</si>
  <si>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</si>
  <si>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</si>
  <si>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</si>
  <si>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</si>
  <si>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</si>
  <si>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</si>
  <si>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</si>
  <si>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</si>
  <si>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</si>
  <si>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</si>
  <si>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</si>
  <si>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</si>
  <si>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</si>
  <si>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</si>
  <si>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</si>
  <si>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</si>
  <si>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</si>
  <si>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</si>
  <si>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</si>
  <si>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</si>
  <si>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</si>
  <si>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</si>
  <si>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</si>
  <si>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</si>
  <si>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</si>
  <si>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</si>
  <si>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</si>
  <si>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</si>
  <si>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</si>
  <si>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</si>
  <si>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</si>
  <si>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</si>
  <si>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</si>
  <si>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</si>
  <si>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</si>
  <si>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</si>
  <si>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</si>
  <si>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</si>
  <si>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</si>
  <si>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</si>
  <si>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</si>
  <si>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</si>
  <si>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</si>
  <si>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</si>
  <si>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</si>
  <si>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</si>
  <si>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</si>
  <si>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</si>
  <si>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</si>
  <si>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</si>
  <si>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</si>
  <si>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</si>
  <si>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</si>
  <si>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</si>
  <si>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</si>
  <si>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</si>
  <si>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</si>
  <si>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</si>
  <si>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</si>
  <si>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</si>
  <si>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</si>
  <si>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</si>
  <si>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</si>
  <si>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</si>
  <si>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</si>
  <si>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</si>
  <si>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</si>
  <si>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</si>
  <si>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</si>
  <si>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</si>
  <si>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</si>
  <si>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</si>
  <si>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</si>
  <si>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</si>
  <si>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</si>
  <si>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</si>
  <si>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</si>
  <si>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</si>
  <si>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</si>
  <si>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</si>
  <si>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</si>
  <si>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</si>
  <si>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</si>
  <si>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</si>
  <si>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</si>
  <si>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</si>
  <si>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</si>
  <si>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</si>
  <si>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</si>
  <si>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</si>
  <si>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</si>
  <si>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</si>
  <si>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</si>
  <si>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</si>
  <si>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</si>
  <si>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</si>
  <si>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</si>
  <si>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</si>
  <si>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</si>
  <si>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</si>
  <si>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</si>
  <si>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</si>
  <si>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</si>
  <si>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</si>
  <si>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</si>
  <si>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</si>
  <si>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</si>
  <si>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</si>
  <si>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</si>
  <si>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</si>
  <si>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</si>
  <si>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</si>
  <si>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</si>
  <si>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</si>
  <si>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</si>
  <si>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</si>
  <si>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</si>
  <si>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</si>
  <si>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</si>
  <si>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</si>
  <si>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</si>
  <si>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</si>
  <si>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</si>
  <si>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</si>
  <si>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</si>
  <si>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</si>
  <si>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</si>
  <si>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</si>
  <si>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</si>
  <si>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</si>
  <si>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</si>
  <si>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</si>
  <si>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</si>
  <si>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</si>
  <si>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</si>
  <si>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</si>
  <si>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</si>
  <si>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</si>
  <si>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</si>
  <si>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</si>
  <si>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</si>
  <si>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</si>
  <si>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</si>
  <si>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</si>
  <si>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</si>
  <si>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</si>
  <si>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</si>
  <si>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</si>
  <si>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</si>
  <si>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</si>
  <si>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</si>
  <si>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</si>
  <si>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</si>
  <si>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</si>
  <si>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</si>
  <si>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</si>
  <si>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</si>
  <si>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</si>
  <si>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</si>
  <si>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</si>
  <si>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</si>
  <si>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</si>
  <si>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</si>
  <si>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</si>
  <si>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</si>
  <si>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</si>
  <si>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</si>
  <si>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</si>
  <si>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</si>
  <si>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</si>
  <si>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</si>
  <si>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</si>
  <si>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</si>
  <si>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</si>
  <si>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</si>
  <si>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</si>
  <si>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</si>
  <si>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</si>
  <si>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</si>
  <si>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</si>
  <si>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</si>
  <si>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</si>
  <si>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</si>
  <si>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</si>
  <si>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</si>
  <si>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</si>
  <si>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</si>
  <si>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</si>
  <si>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</si>
  <si>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</si>
  <si>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</si>
  <si>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</si>
  <si>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</si>
  <si>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</si>
  <si>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</si>
  <si>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</si>
  <si>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</si>
  <si>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</si>
  <si>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</si>
  <si>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</si>
  <si>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</si>
  <si>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</si>
  <si>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</si>
  <si>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</si>
  <si>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</si>
  <si>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</si>
  <si>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</si>
  <si>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</si>
  <si>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</si>
  <si>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</si>
  <si>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</si>
  <si>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</si>
  <si>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</si>
  <si>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</si>
  <si>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</si>
  <si>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</si>
  <si>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</si>
  <si>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</si>
  <si>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</si>
  <si>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</si>
  <si>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</si>
  <si>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</si>
  <si>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</si>
  <si>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</si>
  <si>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</si>
  <si>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</si>
  <si>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</si>
  <si>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</si>
  <si>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</si>
  <si>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</si>
  <si>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</si>
  <si>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</si>
  <si>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</si>
  <si>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</si>
  <si>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</si>
  <si>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</si>
  <si>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</si>
  <si>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</si>
  <si>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</si>
  <si>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</si>
  <si>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</si>
  <si>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</si>
  <si>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</si>
  <si>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</si>
  <si>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</si>
  <si>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</si>
  <si>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</si>
  <si>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</si>
  <si>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</si>
  <si>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</si>
  <si>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</si>
  <si>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</si>
  <si>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</si>
  <si>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</si>
  <si>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</si>
  <si>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</si>
  <si>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</si>
  <si>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</si>
  <si>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</si>
  <si>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</si>
  <si>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</si>
  <si>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</si>
  <si>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</si>
  <si>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</si>
  <si>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</si>
  <si>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</si>
  <si>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</si>
  <si>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</si>
  <si>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</si>
  <si>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</si>
  <si>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</si>
  <si>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</si>
  <si>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</si>
  <si>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</si>
  <si>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</si>
  <si>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</si>
  <si>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</si>
  <si>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</si>
  <si>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</si>
  <si>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</si>
  <si>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</si>
  <si>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</si>
  <si>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</si>
  <si>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</si>
  <si>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</si>
  <si>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</si>
  <si>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</si>
  <si>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</si>
  <si>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</si>
  <si>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</si>
  <si>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</si>
  <si>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</si>
  <si>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</si>
  <si>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</si>
  <si>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</si>
  <si>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</si>
  <si>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</si>
  <si>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</si>
  <si>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</si>
  <si>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</si>
  <si>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</si>
  <si>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</si>
  <si>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</si>
  <si>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</si>
  <si>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</si>
  <si>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</si>
  <si>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</si>
  <si>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</si>
  <si>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</si>
  <si>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</si>
  <si>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</si>
  <si>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</si>
  <si>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</si>
  <si>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</si>
  <si>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</si>
  <si>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</si>
  <si>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</si>
  <si>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</si>
  <si>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</si>
  <si>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</si>
  <si>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</si>
  <si>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</si>
  <si>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</si>
  <si>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</si>
  <si>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</si>
  <si>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</si>
  <si>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</si>
  <si>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</si>
  <si>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</si>
  <si>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</si>
  <si>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</si>
  <si>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</si>
  <si>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</si>
  <si>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</si>
  <si>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</si>
  <si>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</si>
  <si>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</si>
  <si>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</si>
  <si>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</si>
  <si>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</si>
  <si>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</si>
  <si>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</si>
  <si>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</si>
  <si>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</si>
  <si>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</si>
  <si>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</si>
  <si>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</si>
  <si>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</si>
  <si>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</si>
  <si>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</si>
  <si>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</si>
  <si>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</si>
  <si>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</si>
  <si>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</si>
  <si>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</si>
  <si>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</si>
  <si>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</si>
  <si>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</si>
  <si>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</si>
  <si>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</si>
  <si>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</si>
  <si>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</si>
  <si>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</si>
  <si>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</si>
  <si>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</si>
  <si>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</si>
  <si>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</si>
  <si>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</si>
  <si>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</si>
  <si>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</si>
  <si>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</si>
  <si>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</si>
  <si>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</si>
  <si>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</si>
  <si>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</si>
  <si>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</si>
  <si>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</si>
  <si>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</si>
  <si>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</si>
  <si>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</si>
  <si>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</si>
  <si>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</si>
  <si>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</si>
  <si>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</si>
  <si>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</si>
  <si>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</si>
  <si>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</si>
  <si>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</si>
  <si>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</si>
  <si>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</si>
  <si>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</si>
  <si>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</si>
  <si>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</si>
  <si>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</si>
  <si>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</si>
  <si>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</si>
  <si>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</si>
  <si>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</si>
  <si>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</si>
  <si>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</si>
  <si>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</si>
  <si>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</si>
  <si>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</si>
  <si>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</si>
  <si>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</si>
  <si>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</si>
  <si>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</si>
  <si>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</si>
  <si>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</si>
  <si>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</si>
  <si>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</si>
  <si>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</si>
  <si>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</si>
  <si>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</si>
  <si>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</si>
  <si>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</si>
  <si>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</si>
  <si>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</si>
  <si>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</si>
  <si>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</si>
  <si>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</si>
  <si>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</si>
  <si>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</si>
  <si>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</si>
  <si>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</si>
  <si>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</si>
  <si>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</si>
  <si>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</si>
  <si>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</si>
  <si>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</si>
  <si>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</si>
  <si>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</si>
  <si>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</si>
  <si>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</si>
  <si>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</si>
  <si>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</si>
  <si>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</si>
  <si>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</si>
  <si>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</si>
  <si>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</si>
  <si>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</si>
  <si>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</si>
  <si>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</si>
  <si>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</si>
  <si>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</si>
  <si>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</si>
  <si>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</si>
  <si>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</si>
  <si>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</si>
  <si>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</si>
  <si>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</si>
  <si>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</si>
  <si>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</si>
  <si>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</si>
  <si>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</si>
  <si>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</si>
  <si>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</si>
  <si>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</si>
  <si>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</si>
  <si>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</si>
  <si>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</si>
  <si>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</si>
  <si>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</si>
  <si>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</si>
  <si>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</si>
  <si>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</si>
  <si>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</si>
  <si>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</si>
  <si>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</si>
  <si>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</si>
  <si>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</si>
  <si>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</si>
  <si>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</si>
  <si>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</si>
  <si>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</si>
  <si>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</si>
  <si>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</si>
  <si>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</si>
  <si>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</si>
  <si>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</si>
  <si>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</si>
  <si>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</si>
  <si>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</si>
  <si>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</si>
  <si>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</si>
  <si>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</si>
  <si>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</si>
  <si>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</si>
  <si>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</si>
  <si>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</si>
  <si>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</si>
  <si>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</si>
  <si>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</si>
  <si>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</si>
  <si>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</si>
  <si>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</si>
  <si>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</si>
  <si>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</si>
  <si>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</si>
  <si>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</si>
  <si>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</si>
  <si>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</si>
  <si>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</si>
  <si>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</si>
  <si>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</si>
  <si>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</si>
  <si>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</si>
  <si>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</si>
  <si>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</si>
  <si>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</si>
  <si>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</si>
  <si>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</si>
  <si>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</si>
  <si>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</si>
  <si>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</si>
  <si>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</si>
  <si>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</si>
  <si>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</si>
  <si>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</si>
  <si>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</si>
  <si>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</si>
  <si>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</si>
  <si>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</si>
  <si>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</si>
  <si>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</si>
  <si>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</si>
  <si>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</si>
  <si>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</si>
  <si>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</si>
  <si>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</si>
  <si>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</si>
  <si>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</si>
  <si>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</si>
  <si>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</si>
  <si>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</si>
  <si>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</si>
  <si>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</si>
  <si>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</si>
  <si>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</si>
  <si>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</si>
  <si>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</si>
  <si>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</si>
  <si>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</si>
  <si>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</si>
  <si>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</si>
  <si>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</si>
  <si>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</si>
  <si>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</si>
  <si>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</si>
  <si>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</si>
  <si>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</si>
  <si>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</si>
  <si>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</si>
  <si>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</si>
  <si>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</si>
  <si>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</si>
  <si>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</si>
  <si>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</si>
  <si>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</si>
  <si>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</si>
  <si>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</si>
  <si>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</si>
  <si>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</si>
  <si>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</si>
  <si>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</si>
  <si>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</si>
  <si>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</si>
  <si>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</si>
  <si>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</si>
  <si>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</si>
  <si>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</si>
  <si>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</si>
  <si>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</si>
  <si>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</si>
  <si>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</si>
  <si>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</si>
  <si>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</si>
  <si>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</si>
  <si>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</si>
  <si>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</si>
  <si>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</si>
  <si>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</si>
  <si>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</si>
  <si>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</si>
  <si>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</si>
  <si>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</si>
  <si>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</si>
  <si>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</si>
  <si>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</si>
  <si>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</si>
  <si>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</si>
  <si>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</si>
  <si>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</si>
  <si>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</si>
  <si>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</si>
  <si>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</si>
  <si>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</si>
  <si>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</si>
  <si>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</si>
  <si>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</si>
  <si>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</si>
  <si>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</si>
  <si>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</si>
  <si>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</si>
  <si>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</si>
  <si>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</si>
  <si>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</si>
  <si>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</si>
  <si>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</si>
  <si>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</si>
  <si>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</si>
  <si>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</si>
  <si>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</si>
  <si>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</si>
  <si>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</si>
  <si>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</si>
  <si>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</si>
  <si>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</si>
  <si>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</si>
  <si>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</si>
  <si>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</si>
  <si>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</si>
  <si>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</si>
  <si>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</si>
  <si>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</si>
  <si>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</si>
  <si>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</si>
  <si>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</si>
  <si>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</si>
  <si>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</si>
  <si>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</si>
  <si>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</si>
  <si>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</si>
  <si>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</si>
  <si>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</si>
  <si>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</si>
  <si>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</si>
  <si>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</si>
  <si>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</si>
  <si>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</si>
  <si>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</si>
  <si>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</si>
  <si>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</si>
  <si>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</si>
  <si>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</si>
  <si>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</si>
  <si>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</si>
  <si>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</si>
  <si>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</si>
  <si>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</si>
  <si>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</si>
  <si>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</si>
  <si>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</si>
  <si>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</si>
  <si>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</si>
  <si>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</si>
  <si>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</si>
  <si>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</si>
  <si>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</si>
  <si>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</si>
  <si>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</si>
  <si>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</si>
  <si>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</si>
  <si>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</si>
  <si>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</si>
  <si>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</si>
  <si>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</si>
  <si>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</si>
  <si>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</si>
  <si>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</si>
  <si>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</si>
  <si>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</si>
  <si>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</si>
  <si>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</si>
  <si>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</si>
  <si>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</si>
  <si>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</si>
  <si>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</si>
  <si>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</si>
  <si>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</si>
  <si>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</si>
  <si>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</si>
  <si>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</si>
  <si>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</si>
  <si>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</si>
  <si>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</si>
  <si>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</si>
  <si>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</si>
  <si>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</si>
  <si>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</si>
  <si>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</si>
  <si>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</si>
  <si>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</si>
  <si>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</si>
  <si>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</si>
  <si>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</si>
  <si>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</si>
  <si>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</si>
  <si>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</si>
  <si>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</si>
  <si>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</si>
  <si>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</si>
  <si>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</si>
  <si>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</si>
  <si>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</si>
  <si>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</si>
  <si>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</si>
  <si>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</si>
  <si>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</si>
  <si>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</si>
  <si>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</si>
  <si>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</si>
  <si>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</si>
  <si>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</si>
  <si>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</si>
  <si>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</si>
  <si>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</si>
  <si>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</si>
  <si>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</si>
  <si>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</si>
  <si>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</si>
  <si>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</si>
  <si>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</si>
  <si>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</si>
  <si>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</si>
  <si>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</si>
  <si>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</si>
  <si>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</si>
  <si>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</si>
  <si>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</si>
  <si>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</si>
  <si>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</si>
  <si>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</si>
  <si>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</si>
  <si>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</si>
  <si>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</si>
  <si>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</si>
  <si>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</si>
  <si>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</si>
  <si>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</si>
  <si>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</si>
  <si>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</si>
  <si>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</si>
  <si>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</si>
  <si>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</si>
  <si>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</si>
  <si>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</si>
  <si>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</si>
  <si>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</si>
  <si>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</si>
  <si>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</si>
  <si>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</si>
  <si>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</si>
  <si>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</si>
  <si>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</si>
  <si>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</si>
  <si>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</si>
  <si>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</si>
  <si>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</si>
  <si>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</si>
  <si>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</si>
  <si>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</si>
  <si>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</si>
  <si>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</si>
  <si>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</si>
  <si>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</si>
  <si>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</si>
  <si>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</si>
  <si>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</si>
  <si>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</si>
  <si>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</si>
  <si>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</si>
  <si>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</si>
  <si>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</si>
  <si>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</si>
  <si>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</si>
  <si>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</si>
  <si>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</si>
  <si>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</si>
  <si>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</si>
  <si>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</si>
  <si>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</si>
  <si>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</si>
  <si>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</si>
  <si>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</si>
  <si>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</si>
  <si>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</si>
  <si>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</si>
  <si>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</si>
  <si>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</si>
  <si>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</si>
  <si>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</si>
  <si>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</si>
  <si>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</si>
  <si>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</si>
  <si>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</si>
  <si>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</si>
  <si>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</si>
  <si>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</si>
  <si>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</si>
  <si>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</si>
  <si>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</si>
  <si>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</si>
  <si>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</si>
  <si>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</si>
  <si>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</si>
  <si>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</si>
  <si>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</si>
  <si>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</si>
  <si>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</si>
  <si>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</si>
  <si>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</si>
  <si>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</si>
  <si>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</si>
  <si>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</si>
  <si>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</si>
  <si>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</si>
  <si>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</si>
  <si>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</si>
  <si>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</si>
  <si>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</si>
  <si>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</si>
  <si>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</si>
  <si>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</si>
  <si>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</si>
  <si>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</si>
  <si>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</si>
  <si>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</si>
  <si>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</si>
  <si>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</si>
  <si>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</si>
  <si>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</si>
  <si>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</si>
  <si>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</si>
  <si>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</si>
  <si>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</si>
  <si>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</si>
  <si>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</si>
  <si>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</si>
  <si>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</si>
  <si>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</si>
  <si>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</si>
  <si>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</si>
  <si>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</si>
  <si>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</si>
  <si>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</si>
  <si>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</si>
  <si>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</si>
  <si>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</si>
  <si>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</si>
  <si>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</si>
  <si>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</si>
  <si>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</si>
  <si>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</si>
  <si>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</si>
  <si>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</si>
  <si>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</si>
  <si>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</si>
  <si>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</si>
  <si>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</si>
  <si>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</si>
  <si>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</si>
  <si>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</si>
  <si>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</si>
  <si>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</si>
  <si>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</si>
  <si>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</si>
  <si>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</si>
  <si>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</si>
  <si>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</si>
  <si>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</si>
  <si>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</si>
  <si>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</si>
  <si>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</si>
  <si>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</si>
  <si>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</si>
  <si>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</si>
  <si>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</si>
  <si>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</si>
  <si>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</si>
  <si>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</si>
  <si>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</si>
  <si>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</si>
  <si>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</si>
  <si>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</si>
  <si>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</si>
  <si>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</si>
  <si>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</si>
  <si>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</si>
  <si>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</si>
  <si>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</si>
  <si>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</si>
  <si>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</si>
  <si>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</si>
  <si>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</si>
  <si>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</si>
  <si>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</si>
  <si>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</si>
  <si>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</si>
  <si>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</si>
  <si>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</si>
  <si>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</si>
  <si>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</si>
  <si>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</si>
  <si>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</si>
  <si>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</si>
  <si>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</si>
  <si>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</si>
  <si>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</si>
  <si>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</si>
  <si>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</si>
  <si>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</si>
  <si>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</si>
  <si>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</si>
  <si>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</si>
  <si>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</si>
  <si>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</si>
  <si>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</si>
  <si>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</si>
  <si>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</si>
  <si>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</si>
  <si>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</si>
  <si>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</si>
  <si>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</si>
  <si>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</si>
  <si>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</si>
  <si>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</si>
  <si>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</si>
  <si>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</si>
  <si>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</si>
  <si>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</si>
  <si>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</si>
  <si>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</si>
  <si>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</si>
  <si>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</si>
  <si>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</si>
  <si>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</si>
  <si>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</si>
  <si>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</si>
  <si>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</si>
  <si>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</si>
  <si>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</si>
  <si>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</si>
  <si>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</si>
  <si>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</si>
  <si>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</si>
  <si>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</si>
  <si>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</si>
  <si>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</si>
  <si>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</si>
  <si>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</si>
  <si>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</si>
  <si>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</si>
  <si>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</si>
  <si>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</si>
  <si>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</si>
  <si>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</si>
  <si>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</si>
  <si>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</si>
  <si>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</si>
  <si>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</si>
  <si>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</si>
  <si>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</si>
  <si>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</si>
  <si>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</si>
  <si>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</si>
  <si>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</si>
  <si>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</si>
  <si>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</si>
  <si>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</si>
  <si>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</si>
  <si>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</si>
  <si>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</si>
  <si>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</si>
  <si>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</si>
  <si>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</si>
  <si>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</si>
  <si>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</si>
  <si>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</si>
  <si>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</si>
  <si>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</si>
  <si>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</si>
  <si>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</si>
  <si>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</si>
  <si>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</si>
  <si>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</si>
  <si>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</si>
  <si>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</si>
  <si>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</si>
  <si>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</si>
  <si>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</si>
  <si>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</si>
  <si>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</si>
  <si>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</si>
  <si>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</si>
  <si>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</si>
  <si>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</si>
  <si>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</si>
  <si>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</si>
  <si>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</si>
  <si>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</si>
  <si>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</si>
  <si>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</si>
  <si>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</si>
  <si>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</si>
  <si>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</si>
  <si>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</si>
  <si>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</si>
  <si>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</si>
  <si>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</si>
  <si>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</si>
  <si>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</si>
  <si>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</si>
  <si>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</si>
  <si>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</si>
  <si>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</si>
  <si>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</si>
  <si>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</si>
  <si>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</si>
  <si>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</si>
  <si>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</si>
  <si>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</si>
  <si>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</si>
  <si>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</si>
  <si>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</si>
  <si>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</si>
  <si>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</si>
  <si>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</si>
  <si>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</si>
  <si>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</si>
  <si>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</si>
  <si>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</si>
  <si>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</si>
  <si>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</si>
  <si>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</si>
  <si>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</si>
  <si>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</si>
  <si>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</si>
  <si>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</si>
  <si>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</si>
  <si>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</si>
  <si>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</si>
  <si>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</si>
  <si>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</si>
  <si>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</si>
  <si>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</si>
  <si>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</si>
  <si>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</si>
  <si>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</si>
  <si>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</si>
  <si>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</si>
  <si>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</si>
  <si>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</si>
  <si>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</si>
  <si>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</si>
  <si>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</si>
  <si>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</si>
  <si>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</si>
  <si>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</si>
  <si>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</si>
  <si>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</si>
  <si>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</si>
  <si>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</si>
  <si>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</si>
  <si>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</si>
  <si>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</si>
  <si>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</si>
  <si>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</si>
  <si>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</si>
  <si>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</si>
  <si>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</si>
  <si>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</si>
  <si>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</si>
  <si>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</si>
  <si>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</si>
  <si>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</si>
  <si>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</si>
  <si>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</si>
  <si>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</si>
  <si>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</si>
  <si>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</si>
  <si>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</si>
  <si>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</si>
  <si>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</si>
  <si>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</si>
  <si>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</si>
  <si>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</si>
  <si>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</si>
  <si>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</si>
  <si>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</si>
  <si>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</si>
  <si>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</si>
  <si>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</si>
  <si>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</si>
  <si>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</si>
  <si>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</si>
  <si>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</si>
  <si>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</si>
  <si>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</si>
  <si>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</si>
  <si>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</si>
  <si>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</si>
  <si>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</si>
  <si>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</si>
  <si>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</si>
  <si>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</si>
  <si>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</si>
  <si>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</si>
  <si>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</si>
  <si>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</si>
  <si>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</si>
  <si>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</si>
  <si>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</si>
  <si>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</si>
  <si>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</si>
  <si>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</si>
  <si>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</si>
  <si>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</si>
  <si>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</si>
  <si>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</si>
  <si>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</si>
  <si>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</si>
  <si>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</si>
  <si>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</si>
  <si>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</si>
  <si>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</si>
  <si>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</si>
  <si>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</si>
  <si>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</si>
  <si>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</si>
  <si>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</si>
  <si>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</si>
  <si>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</si>
  <si>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</si>
  <si>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</si>
  <si>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</si>
  <si>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</si>
  <si>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</si>
  <si>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</si>
  <si>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</si>
  <si>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</si>
  <si>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</si>
  <si>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</si>
  <si>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</si>
  <si>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</si>
  <si>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</si>
  <si>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</si>
  <si>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</si>
  <si>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</si>
  <si>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</si>
  <si>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</si>
  <si>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</si>
  <si>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</si>
  <si>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</si>
  <si>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</si>
  <si>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</si>
  <si>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</si>
  <si>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</si>
  <si>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</si>
  <si>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</si>
  <si>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</si>
  <si>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</si>
  <si>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</si>
  <si>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</si>
  <si>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</si>
  <si>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</si>
  <si>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</si>
  <si>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</si>
  <si>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</si>
  <si>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</si>
  <si>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</si>
  <si>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</si>
  <si>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</si>
  <si>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</si>
  <si>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</si>
  <si>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</si>
  <si>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</si>
  <si>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</si>
  <si>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</si>
  <si>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</si>
  <si>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</si>
  <si>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</si>
  <si>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</si>
  <si>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</si>
  <si>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</si>
  <si>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</si>
  <si>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</si>
  <si>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</si>
  <si>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</si>
  <si>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</si>
  <si>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</si>
  <si>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</si>
  <si>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</si>
  <si>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</si>
  <si>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</si>
  <si>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</si>
  <si>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</si>
  <si>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</si>
  <si>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</si>
  <si>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</si>
  <si>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</si>
  <si>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</si>
  <si>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</si>
  <si>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</si>
  <si>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</si>
  <si>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</si>
  <si>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</si>
  <si>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</si>
  <si>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</si>
  <si>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</si>
  <si>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</si>
  <si>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</si>
  <si>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</si>
  <si>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</si>
  <si>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</si>
  <si>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</si>
  <si>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</si>
  <si>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</si>
  <si>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</si>
  <si>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</si>
  <si>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</si>
  <si>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</si>
  <si>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</si>
  <si>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</si>
  <si>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</si>
  <si>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</si>
  <si>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</si>
  <si>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</si>
  <si>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</si>
  <si>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</si>
  <si>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</si>
  <si>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</si>
  <si>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</si>
  <si>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</si>
  <si>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</si>
  <si>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</si>
  <si>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</si>
  <si>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</si>
  <si>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</si>
  <si>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</si>
  <si>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</si>
  <si>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</si>
  <si>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</si>
  <si>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</si>
  <si>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</si>
  <si>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</si>
  <si>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</si>
  <si>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</si>
  <si>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</si>
  <si>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</si>
  <si>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</si>
  <si>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</si>
  <si>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</si>
  <si>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</si>
  <si>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</si>
  <si>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</si>
  <si>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</si>
  <si>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</si>
  <si>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</si>
  <si>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</si>
  <si>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</si>
  <si>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</si>
  <si>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</si>
  <si>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</si>
  <si>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</si>
  <si>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</si>
  <si>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</si>
  <si>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</si>
  <si>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</si>
  <si>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</si>
  <si>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</si>
  <si>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</si>
  <si>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</si>
  <si>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</si>
  <si>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</si>
  <si>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</si>
  <si>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</si>
  <si>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</si>
  <si>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</si>
  <si>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</si>
  <si>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</si>
  <si>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</si>
  <si>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</si>
  <si>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</si>
  <si>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</si>
  <si>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</si>
  <si>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</si>
  <si>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</si>
  <si>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</si>
  <si>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</si>
  <si>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</si>
  <si>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</si>
  <si>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</si>
  <si>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</si>
  <si>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</si>
  <si>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</si>
  <si>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</si>
  <si>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</si>
  <si>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</si>
  <si>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</si>
  <si>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</si>
  <si>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</si>
  <si>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</si>
  <si>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</si>
  <si>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</si>
  <si>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</si>
  <si>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</si>
  <si>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</si>
  <si>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</si>
  <si>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</si>
  <si>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</si>
  <si>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</si>
  <si>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</si>
  <si>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</si>
  <si>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</si>
  <si>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</si>
  <si>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</si>
  <si>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</si>
  <si>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</si>
  <si>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</si>
  <si>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</si>
  <si>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</si>
  <si>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</si>
  <si>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</si>
  <si>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</si>
  <si>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</si>
  <si>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</si>
  <si>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</si>
  <si>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</si>
  <si>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</si>
  <si>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</si>
  <si>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</si>
  <si>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</si>
  <si>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</si>
  <si>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</si>
  <si>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</si>
  <si>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</si>
  <si>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</si>
  <si>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</si>
  <si>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</si>
  <si>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</si>
  <si>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</si>
  <si>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</si>
  <si>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</si>
  <si>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</si>
  <si>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</si>
  <si>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</si>
  <si>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</si>
  <si>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</si>
  <si>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</si>
  <si>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</si>
  <si>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</si>
  <si>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</si>
  <si>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</si>
  <si>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</si>
  <si>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</si>
  <si>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</si>
  <si>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</si>
  <si>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</si>
  <si>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</si>
  <si>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</si>
  <si>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</si>
  <si>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</si>
  <si>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</si>
  <si>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</si>
  <si>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</si>
  <si>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</si>
  <si>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</si>
  <si>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</si>
  <si>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</si>
  <si>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</si>
  <si>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</si>
  <si>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</si>
  <si>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</si>
  <si>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</si>
  <si>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</si>
  <si>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</si>
  <si>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</si>
  <si>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</si>
  <si>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</si>
  <si>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</si>
  <si>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</si>
  <si>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</si>
  <si>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</si>
  <si>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</si>
  <si>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</si>
  <si>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</si>
  <si>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</si>
  <si>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</si>
  <si>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</si>
  <si>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</si>
  <si>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</si>
  <si>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</si>
  <si>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</si>
  <si>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</si>
  <si>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</si>
  <si>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</si>
  <si>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</si>
  <si>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</si>
  <si>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</si>
  <si>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</si>
  <si>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</si>
  <si>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</si>
  <si>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</si>
  <si>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</si>
  <si>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</si>
  <si>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</si>
  <si>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</si>
  <si>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</si>
  <si>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</si>
  <si>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</si>
  <si>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</si>
  <si>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</si>
  <si>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</si>
  <si>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</si>
  <si>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</si>
  <si>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</si>
  <si>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</si>
  <si>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</si>
  <si>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</si>
  <si>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</si>
  <si>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</si>
  <si>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</si>
  <si>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</si>
  <si>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</si>
  <si>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</si>
  <si>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</si>
  <si>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</si>
  <si>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</si>
  <si>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</si>
  <si>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</si>
  <si>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</si>
  <si>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</si>
  <si>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</si>
  <si>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</si>
  <si>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</si>
  <si>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</si>
  <si>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</si>
  <si>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</si>
  <si>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</si>
  <si>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</si>
  <si>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</si>
  <si>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</si>
  <si>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</si>
  <si>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</si>
  <si>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</si>
  <si>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</si>
  <si>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</si>
  <si>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</si>
  <si>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</si>
  <si>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</si>
  <si>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</si>
  <si>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</si>
  <si>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</si>
  <si>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</si>
  <si>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</si>
  <si>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</si>
  <si>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</si>
  <si>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</si>
  <si>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</si>
  <si>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</si>
  <si>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</si>
  <si>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</si>
  <si>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</si>
  <si>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</si>
  <si>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</si>
  <si>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</si>
  <si>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</si>
  <si>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</si>
  <si>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</si>
  <si>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</si>
  <si>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</si>
  <si>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</si>
  <si>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</si>
  <si>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</si>
  <si>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</si>
  <si>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</si>
  <si>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</si>
  <si>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</si>
  <si>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</si>
  <si>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</si>
  <si>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</si>
  <si>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</si>
  <si>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</si>
  <si>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</si>
  <si>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</si>
  <si>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</si>
  <si>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</si>
  <si>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</si>
  <si>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</si>
  <si>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</si>
  <si>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</si>
  <si>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</si>
  <si>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</si>
  <si>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</si>
  <si>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</si>
  <si>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</si>
  <si>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</si>
  <si>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</si>
  <si>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</si>
  <si>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</si>
  <si>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</si>
  <si>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</si>
  <si>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</si>
  <si>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</si>
  <si>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</si>
  <si>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</si>
  <si>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</si>
  <si>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</si>
  <si>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</si>
  <si>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</si>
  <si>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</si>
  <si>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</si>
  <si>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</si>
  <si>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</si>
  <si>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</si>
  <si>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</si>
  <si>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</si>
  <si>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</si>
  <si>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</si>
  <si>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</si>
  <si>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</si>
  <si>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</si>
  <si>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</si>
  <si>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</si>
  <si>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</si>
  <si>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</si>
  <si>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</si>
  <si>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</si>
  <si>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</si>
  <si>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</si>
  <si>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</si>
  <si>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</si>
  <si>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</si>
  <si>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</si>
  <si>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</si>
  <si>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</si>
  <si>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</si>
  <si>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</si>
  <si>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</si>
  <si>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</si>
  <si>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</si>
  <si>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</si>
  <si>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</si>
  <si>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</si>
  <si>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</si>
  <si>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</si>
  <si>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</si>
  <si>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</si>
  <si>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</si>
  <si>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</si>
  <si>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</si>
  <si>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</si>
  <si>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</si>
  <si>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</si>
  <si>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</si>
  <si>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</si>
  <si>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</si>
  <si>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</si>
  <si>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</si>
  <si>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</si>
  <si>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</si>
  <si>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</si>
  <si>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</si>
  <si>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</si>
  <si>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</si>
  <si>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</si>
  <si>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</si>
  <si>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</si>
  <si>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</si>
  <si>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</si>
  <si>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</si>
  <si>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</si>
  <si>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</si>
  <si>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</si>
  <si>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</si>
  <si>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</si>
  <si>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</si>
  <si>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</si>
  <si>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</si>
  <si>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</si>
  <si>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</si>
  <si>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</si>
  <si>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</si>
  <si>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</si>
  <si>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</si>
  <si>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</si>
  <si>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</si>
  <si>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</si>
  <si>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</si>
  <si>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</si>
  <si>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</si>
  <si>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</si>
  <si>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</si>
  <si>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</si>
  <si>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</si>
  <si>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</si>
  <si>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</si>
  <si>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</si>
  <si>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</si>
  <si>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</si>
  <si>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</si>
  <si>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</si>
  <si>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</si>
  <si>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</si>
  <si>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</si>
  <si>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</si>
  <si>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</si>
  <si>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</si>
  <si>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</si>
  <si>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</si>
  <si>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</si>
  <si>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</si>
  <si>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</si>
  <si>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</si>
  <si>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</si>
  <si>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</si>
  <si>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</si>
  <si>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</si>
  <si>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</si>
  <si>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</si>
  <si>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</si>
  <si>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</si>
  <si>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</si>
  <si>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</si>
  <si>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</si>
  <si>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</si>
  <si>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</si>
  <si>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</si>
  <si>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</si>
  <si>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</si>
  <si>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</si>
  <si>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</si>
  <si>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</si>
  <si>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</si>
  <si>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</si>
  <si>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</si>
  <si>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</si>
  <si>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</si>
  <si>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</si>
  <si>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</si>
  <si>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</si>
  <si>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</si>
  <si>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</si>
  <si>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</si>
  <si>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</si>
  <si>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</si>
  <si>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</si>
  <si>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</si>
  <si>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</si>
  <si>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</si>
  <si>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</si>
  <si>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</si>
  <si>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</si>
  <si>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</si>
  <si>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</si>
  <si>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</si>
  <si>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</si>
  <si>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</si>
  <si>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</si>
  <si>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</si>
  <si>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</si>
  <si>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</si>
  <si>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</si>
  <si>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</si>
  <si>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</si>
  <si>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</si>
  <si>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</si>
  <si>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</si>
  <si>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</si>
  <si>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</si>
  <si>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</si>
  <si>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</si>
  <si>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</si>
  <si>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</si>
  <si>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</si>
  <si>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</si>
  <si>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</si>
  <si>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</si>
  <si>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</si>
  <si>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</si>
  <si>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</si>
  <si>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</si>
  <si>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</si>
  <si>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</si>
  <si>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</si>
  <si>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</si>
  <si>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</si>
  <si>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</si>
  <si>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</si>
  <si>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</si>
  <si>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</si>
  <si>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</si>
  <si>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</si>
  <si>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</si>
  <si>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</si>
  <si>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</si>
  <si>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</si>
  <si>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</si>
  <si>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</si>
  <si>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</si>
  <si>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</si>
  <si>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</si>
  <si>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</si>
  <si>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</si>
  <si>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</si>
  <si>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</si>
  <si>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</si>
  <si>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</si>
  <si>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</si>
  <si>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</si>
  <si>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</si>
  <si>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</si>
  <si>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</si>
  <si>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</si>
  <si>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</si>
  <si>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</si>
  <si>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</si>
  <si>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</si>
  <si>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</si>
  <si>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</si>
  <si>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</si>
  <si>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</si>
  <si>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</si>
  <si>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</si>
  <si>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</si>
  <si>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</si>
  <si>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</si>
  <si>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</si>
  <si>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</si>
  <si>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</si>
  <si>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</si>
  <si>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</si>
  <si>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</si>
  <si>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</si>
  <si>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</si>
  <si>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</si>
  <si>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</si>
  <si>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</si>
  <si>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</si>
  <si>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</si>
  <si>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</si>
  <si>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</si>
  <si>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</si>
  <si>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</si>
  <si>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</si>
  <si>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</si>
  <si>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</si>
  <si>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</si>
  <si>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</si>
  <si>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</si>
  <si>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</si>
  <si>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</si>
  <si>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</si>
  <si>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</si>
  <si>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</si>
  <si>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</si>
  <si>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</si>
  <si>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</si>
  <si>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</si>
  <si>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</si>
  <si>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</si>
  <si>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</si>
  <si>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</si>
  <si>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</si>
  <si>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</si>
  <si>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</si>
  <si>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</si>
  <si>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</si>
  <si>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</si>
  <si>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</si>
  <si>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</si>
  <si>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</si>
  <si>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</si>
  <si>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</si>
  <si>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</si>
  <si>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</si>
  <si>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</si>
  <si>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</si>
  <si>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</si>
  <si>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</si>
  <si>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</si>
  <si>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</si>
  <si>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</si>
  <si>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</si>
  <si>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</si>
  <si>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</si>
  <si>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</si>
  <si>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</si>
  <si>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</si>
  <si>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</si>
  <si>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</si>
  <si>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</si>
  <si>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</si>
  <si>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</si>
  <si>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</si>
  <si>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</si>
  <si>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</si>
  <si>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</si>
  <si>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</si>
  <si>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</si>
  <si>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</si>
  <si>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</si>
  <si>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</si>
  <si>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</si>
  <si>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</si>
  <si>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</si>
  <si>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</si>
  <si>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</si>
  <si>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</si>
  <si>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</si>
  <si>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</si>
  <si>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</si>
  <si>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</si>
  <si>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</si>
  <si>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</si>
  <si>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</si>
  <si>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</si>
  <si>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</si>
  <si>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</si>
  <si>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</si>
  <si>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</si>
  <si>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</si>
  <si>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</si>
  <si>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</si>
  <si>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</si>
  <si>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</si>
  <si>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</si>
  <si>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</si>
  <si>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</si>
  <si>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</si>
  <si>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</si>
  <si>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</si>
  <si>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</si>
  <si>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</si>
  <si>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</si>
  <si>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</si>
  <si>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</si>
  <si>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</si>
  <si>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</si>
  <si>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</si>
  <si>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</si>
  <si>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</si>
  <si>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</si>
  <si>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</si>
  <si>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</si>
  <si>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</si>
  <si>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</si>
  <si>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</si>
  <si>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</si>
  <si>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</si>
  <si>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</si>
  <si>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</si>
  <si>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</si>
  <si>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</si>
  <si>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</si>
  <si>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</si>
  <si>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</si>
  <si>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</si>
  <si>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</si>
  <si>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</si>
  <si>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</si>
  <si>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</si>
  <si>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</si>
  <si>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</si>
  <si>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</si>
  <si>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</si>
  <si>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</si>
  <si>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</si>
  <si>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</si>
  <si>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</si>
  <si>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</si>
  <si>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</si>
  <si>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</si>
  <si>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</si>
  <si>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</si>
  <si>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</si>
  <si>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</si>
  <si>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</si>
  <si>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</si>
  <si>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</si>
  <si>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</si>
  <si>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</si>
  <si>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</si>
  <si>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</si>
  <si>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</si>
  <si>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</si>
  <si>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</si>
  <si>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</si>
  <si>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</si>
  <si>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</si>
  <si>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</si>
  <si>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</si>
  <si>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</si>
  <si>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</si>
  <si>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</si>
  <si>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</si>
  <si>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</si>
  <si>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</si>
  <si>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</si>
  <si>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</si>
  <si>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</si>
  <si>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</si>
  <si>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</si>
  <si>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</si>
  <si>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</si>
  <si>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</si>
  <si>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</si>
  <si>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</si>
  <si>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</si>
  <si>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</si>
  <si>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</si>
  <si>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</si>
  <si>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</si>
  <si>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</si>
  <si>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</si>
  <si>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</si>
  <si>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</si>
  <si>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</si>
  <si>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</si>
  <si>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</si>
  <si>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</si>
  <si>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</si>
  <si>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</si>
  <si>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</si>
  <si>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</si>
  <si>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</si>
  <si>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</si>
  <si>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</si>
  <si>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</si>
  <si>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</si>
  <si>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</si>
  <si>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</si>
  <si>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</si>
  <si>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</si>
  <si>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</si>
  <si>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</si>
  <si>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</si>
  <si>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</si>
  <si>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</si>
  <si>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</si>
  <si>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</si>
  <si>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</si>
  <si>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</si>
  <si>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</si>
  <si>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</si>
  <si>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</si>
  <si>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</si>
  <si>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</si>
  <si>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</si>
  <si>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</si>
  <si>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</si>
  <si>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</si>
  <si>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</si>
  <si>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</si>
  <si>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</si>
  <si>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</si>
  <si>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</si>
  <si>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</si>
  <si>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</si>
  <si>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</si>
  <si>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</si>
  <si>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</si>
  <si>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</si>
  <si>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</si>
  <si>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</si>
  <si>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</si>
  <si>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</si>
  <si>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</si>
  <si>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</si>
  <si>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</si>
  <si>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</si>
  <si>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</si>
  <si>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</si>
  <si>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</si>
  <si>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</si>
  <si>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</si>
  <si>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</si>
  <si>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</si>
  <si>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</si>
  <si>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</si>
  <si>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</si>
  <si>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</si>
  <si>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</si>
  <si>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</si>
  <si>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</si>
  <si>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</si>
  <si>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</si>
  <si>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</si>
  <si>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</si>
  <si>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</si>
  <si>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</si>
  <si>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</si>
  <si>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</si>
  <si>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</si>
  <si>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</si>
  <si>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</si>
  <si>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</si>
  <si>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</si>
  <si>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</si>
  <si>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</si>
  <si>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</si>
  <si>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</si>
  <si>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</si>
  <si>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</si>
  <si>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</si>
  <si>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</si>
  <si>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</si>
  <si>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</si>
  <si>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</si>
  <si>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</si>
  <si>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</si>
  <si>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</si>
  <si>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</si>
  <si>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</si>
  <si>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</si>
  <si>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</si>
  <si>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</si>
  <si>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</si>
  <si>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</si>
  <si>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</si>
  <si>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</si>
  <si>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</si>
  <si>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</si>
  <si>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</si>
  <si>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</si>
  <si>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</si>
  <si>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</si>
  <si>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</si>
  <si>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</si>
  <si>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</si>
  <si>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</si>
  <si>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</si>
  <si>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</si>
  <si>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</si>
  <si>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</si>
  <si>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</si>
  <si>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</si>
  <si>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</si>
  <si>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</si>
  <si>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</si>
  <si>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</si>
  <si>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</si>
  <si>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</si>
  <si>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</si>
  <si>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</si>
  <si>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</si>
  <si>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</si>
  <si>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</si>
  <si>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</si>
  <si>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</si>
  <si>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</si>
  <si>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</si>
  <si>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</si>
  <si>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</si>
  <si>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</si>
  <si>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</si>
  <si>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</si>
  <si>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</si>
  <si>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</si>
  <si>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</si>
  <si>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</si>
  <si>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</si>
  <si>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</si>
  <si>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</si>
  <si>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</si>
  <si>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</si>
  <si>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</si>
  <si>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</si>
  <si>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</si>
  <si>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</si>
  <si>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</si>
  <si>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</si>
  <si>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</si>
  <si>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</si>
  <si>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</si>
  <si>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</si>
  <si>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</si>
  <si>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</si>
  <si>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</si>
  <si>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</si>
  <si>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</si>
  <si>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</si>
  <si>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</si>
  <si>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</si>
  <si>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</si>
  <si>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</si>
  <si>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</si>
  <si>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</si>
  <si>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</si>
  <si>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</si>
  <si>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</si>
  <si>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</si>
  <si>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</si>
  <si>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</si>
  <si>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</si>
  <si>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</si>
  <si>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</si>
  <si>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</si>
  <si>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</si>
  <si>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</si>
  <si>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</si>
  <si>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</si>
  <si>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</si>
  <si>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</si>
  <si>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</si>
  <si>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</si>
  <si>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</si>
  <si>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</si>
  <si>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</si>
  <si>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</si>
  <si>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</si>
  <si>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</si>
  <si>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</si>
  <si>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</si>
  <si>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</si>
  <si>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</si>
  <si>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</si>
  <si>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</si>
  <si>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</si>
  <si>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</si>
  <si>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</si>
  <si>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</si>
  <si>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</si>
  <si>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</si>
  <si>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</si>
  <si>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</si>
  <si>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</si>
  <si>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</si>
  <si>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</si>
  <si>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</si>
  <si>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</si>
  <si>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</si>
  <si>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</si>
  <si>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</si>
  <si>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</si>
  <si>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</si>
  <si>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</si>
  <si>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</si>
  <si>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</si>
  <si>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</si>
  <si>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</si>
  <si>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</si>
  <si>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</si>
  <si>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</si>
  <si>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</si>
  <si>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</si>
  <si>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</si>
  <si>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</si>
  <si>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</si>
  <si>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</si>
  <si>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</si>
  <si>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</si>
  <si>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</si>
  <si>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</si>
  <si>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</si>
  <si>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</si>
  <si>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</si>
  <si>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</si>
  <si>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</si>
  <si>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</si>
  <si>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</si>
  <si>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</si>
  <si>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</si>
  <si>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</si>
  <si>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</si>
  <si>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</si>
  <si>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</si>
  <si>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</si>
  <si>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</si>
  <si>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</si>
  <si>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</si>
  <si>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</si>
  <si>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</si>
  <si>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</si>
  <si>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</si>
  <si>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</si>
  <si>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</si>
  <si>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</si>
  <si>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</si>
  <si>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</si>
  <si>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</si>
  <si>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</si>
  <si>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</si>
  <si>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</si>
  <si>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</si>
  <si>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</si>
  <si>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</si>
  <si>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</si>
  <si>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</si>
  <si>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</si>
  <si>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</si>
  <si>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</si>
  <si>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</si>
  <si>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</si>
  <si>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</si>
  <si>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</si>
  <si>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</si>
  <si>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</si>
  <si>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</si>
  <si>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</si>
  <si>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</si>
  <si>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</si>
  <si>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</si>
  <si>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</si>
  <si>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</si>
  <si>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</si>
  <si>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</si>
  <si>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</si>
  <si>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</si>
  <si>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</si>
  <si>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</si>
  <si>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</si>
  <si>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</si>
  <si>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</si>
  <si>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</si>
  <si>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</si>
  <si>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</si>
  <si>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</si>
  <si>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</si>
  <si>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</si>
  <si>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</si>
  <si>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</si>
  <si>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</si>
  <si>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</si>
  <si>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</si>
  <si>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</si>
  <si>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</si>
  <si>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</si>
  <si>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</si>
  <si>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</si>
  <si>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</si>
  <si>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</si>
  <si>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</si>
  <si>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</si>
  <si>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</si>
  <si>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</si>
  <si>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</si>
  <si>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</si>
  <si>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</si>
  <si>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</si>
  <si>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</si>
  <si>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</si>
  <si>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</si>
  <si>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</si>
  <si>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</si>
  <si>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</si>
  <si>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</si>
  <si>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</si>
  <si>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</si>
  <si>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</si>
  <si>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</si>
  <si>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</si>
  <si>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</si>
  <si>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</si>
  <si>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</si>
  <si>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</si>
  <si>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</si>
  <si>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</si>
  <si>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</si>
  <si>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</si>
  <si>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</si>
  <si>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</si>
  <si>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</si>
  <si>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</si>
  <si>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</si>
  <si>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</si>
  <si>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</si>
  <si>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</si>
  <si>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</si>
  <si>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</si>
  <si>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</si>
  <si>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</si>
  <si>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</si>
  <si>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</si>
  <si>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</si>
  <si>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</si>
  <si>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</si>
  <si>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</si>
  <si>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</si>
  <si>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</si>
  <si>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</si>
  <si>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</si>
  <si>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</si>
  <si>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</si>
  <si>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</si>
  <si>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</si>
  <si>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</si>
  <si>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</si>
  <si>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</si>
  <si>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</si>
  <si>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</si>
  <si>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</si>
  <si>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</si>
  <si>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</si>
  <si>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</si>
  <si>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</si>
  <si>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</si>
  <si>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</si>
  <si>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</si>
  <si>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</si>
  <si>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</si>
  <si>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</si>
  <si>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</si>
  <si>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</si>
  <si>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</si>
  <si>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</si>
  <si>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</si>
  <si>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</si>
  <si>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</si>
  <si>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</si>
  <si>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</si>
  <si>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</si>
  <si>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</si>
  <si>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</si>
  <si>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</si>
  <si>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</si>
  <si>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</si>
  <si>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</si>
  <si>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</si>
  <si>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</si>
  <si>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</si>
  <si>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</si>
  <si>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</si>
  <si>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</si>
  <si>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</si>
  <si>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</si>
  <si>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</si>
  <si>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</si>
  <si>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</si>
  <si>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</si>
  <si>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</si>
  <si>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</si>
  <si>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</si>
  <si>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</si>
  <si>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</si>
  <si>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</si>
  <si>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</si>
  <si>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</si>
  <si>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</si>
  <si>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</si>
  <si>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</si>
  <si>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</si>
  <si>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</si>
  <si>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</si>
  <si>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</si>
  <si>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</si>
  <si>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</si>
  <si>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</si>
  <si>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</si>
  <si>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</si>
  <si>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</si>
  <si>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</si>
  <si>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</si>
  <si>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</si>
  <si>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</si>
  <si>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</si>
  <si>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</si>
  <si>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</si>
  <si>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</si>
  <si>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</si>
  <si>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</si>
  <si>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</si>
  <si>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</si>
  <si>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</si>
  <si>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</si>
  <si>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</si>
  <si>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</si>
  <si>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</si>
  <si>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</si>
  <si>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</si>
  <si>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</si>
  <si>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</si>
  <si>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</si>
  <si>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</si>
  <si>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</si>
  <si>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</si>
  <si>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</si>
  <si>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</si>
  <si>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</si>
  <si>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</si>
  <si>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</si>
  <si>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</si>
  <si>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</si>
  <si>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</si>
  <si>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</si>
  <si>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</si>
  <si>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</si>
  <si>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</si>
  <si>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</si>
  <si>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</si>
  <si>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</si>
  <si>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</si>
  <si>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</si>
  <si>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</si>
  <si>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</si>
  <si>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</si>
  <si>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</si>
  <si>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</si>
  <si>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</si>
  <si>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</si>
  <si>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</si>
  <si>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</si>
  <si>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</si>
  <si>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</si>
  <si>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</si>
  <si>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</si>
  <si>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</si>
  <si>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</si>
  <si>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</si>
  <si>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</si>
  <si>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</si>
  <si>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</si>
  <si>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</si>
  <si>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</si>
  <si>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</si>
  <si>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</si>
  <si>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</si>
  <si>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</si>
  <si>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</si>
  <si>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</si>
  <si>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</si>
  <si>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</si>
  <si>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</si>
  <si>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</si>
  <si>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</si>
  <si>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</si>
  <si>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</si>
  <si>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</si>
  <si>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</si>
  <si>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</si>
  <si>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</si>
  <si>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</si>
  <si>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</si>
  <si>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</si>
  <si>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</si>
  <si>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</si>
  <si>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</si>
  <si>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</si>
  <si>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</si>
  <si>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</si>
  <si>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</si>
  <si>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</si>
  <si>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</si>
  <si>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</si>
  <si>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</si>
  <si>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</si>
  <si>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</si>
  <si>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</si>
  <si>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</si>
  <si>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</si>
  <si>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</si>
  <si>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</si>
  <si>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</si>
  <si>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</si>
  <si>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</si>
  <si>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</si>
  <si>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</si>
  <si>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</si>
  <si>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</si>
  <si>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</si>
  <si>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</si>
  <si>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</si>
  <si>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</si>
  <si>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</si>
  <si>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</si>
  <si>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</si>
  <si>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</si>
  <si>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</si>
  <si>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</si>
  <si>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</si>
  <si>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</si>
  <si>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</si>
  <si>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</si>
  <si>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</si>
  <si>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</si>
  <si>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</si>
  <si>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</si>
  <si>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</si>
  <si>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</si>
  <si>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</si>
  <si>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</si>
  <si>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</si>
  <si>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</si>
  <si>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</si>
  <si>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</si>
  <si>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</si>
  <si>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</si>
  <si>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</si>
  <si>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</si>
  <si>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</si>
  <si>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</si>
  <si>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</si>
  <si>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</si>
  <si>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</si>
  <si>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</si>
  <si>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</si>
  <si>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</si>
  <si>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</si>
  <si>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</si>
  <si>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</si>
  <si>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</si>
  <si>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</si>
  <si>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</si>
  <si>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</si>
  <si>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</si>
  <si>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</si>
  <si>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</si>
  <si>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</si>
  <si>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</si>
  <si>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</si>
  <si>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</si>
  <si>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</si>
  <si>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</si>
  <si>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</si>
  <si>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</si>
  <si>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</si>
  <si>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</si>
  <si>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</si>
  <si>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</si>
  <si>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</si>
  <si>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</si>
  <si>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</si>
  <si>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</si>
  <si>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</si>
  <si>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</si>
  <si>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</si>
  <si>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</si>
  <si>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</si>
  <si>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</si>
  <si>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</si>
  <si>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</si>
  <si>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</si>
  <si>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</si>
  <si>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</si>
  <si>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</si>
  <si>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</si>
  <si>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</si>
  <si>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</si>
  <si>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</si>
  <si>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</si>
  <si>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</si>
  <si>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</si>
  <si>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</si>
  <si>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</si>
  <si>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</si>
  <si>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</si>
  <si>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</si>
  <si>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</si>
  <si>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</si>
  <si>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</si>
  <si>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</si>
  <si>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</si>
  <si>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</si>
  <si>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</si>
  <si>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</si>
  <si>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</si>
  <si>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</si>
  <si>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</si>
  <si>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</si>
  <si>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</si>
  <si>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</si>
  <si>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</si>
  <si>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</si>
  <si>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</si>
  <si>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</si>
  <si>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</si>
  <si>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</si>
  <si>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</si>
  <si>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</si>
  <si>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</si>
  <si>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</si>
  <si>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</si>
  <si>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</si>
  <si>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</si>
  <si>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</si>
  <si>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</si>
  <si>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</si>
  <si>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</si>
  <si>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</si>
  <si>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</si>
  <si>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</si>
  <si>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</si>
  <si>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</si>
  <si>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</si>
  <si>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</si>
  <si>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</si>
  <si>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</si>
  <si>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</si>
  <si>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</si>
  <si>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</si>
  <si>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</si>
  <si>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</si>
  <si>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</si>
  <si>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</si>
  <si>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</si>
  <si>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</si>
  <si>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</si>
  <si>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</si>
  <si>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</si>
  <si>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</si>
  <si>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</si>
  <si>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</si>
  <si>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</si>
  <si>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</si>
  <si>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</si>
  <si>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</si>
  <si>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</si>
  <si>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</si>
  <si>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</si>
  <si>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</si>
  <si>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</si>
  <si>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</si>
  <si>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</si>
  <si>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</si>
  <si>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</si>
  <si>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</si>
  <si>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</si>
  <si>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</si>
  <si>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</si>
  <si>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</si>
  <si>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</si>
  <si>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</si>
  <si>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</si>
  <si>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</si>
  <si>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</si>
  <si>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</si>
  <si>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</si>
  <si>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</si>
  <si>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</si>
  <si>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</si>
  <si>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</si>
  <si>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</si>
  <si>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</si>
  <si>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</si>
  <si>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</si>
  <si>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</si>
  <si>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</si>
  <si>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</si>
  <si>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</si>
  <si>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</si>
  <si>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</si>
  <si>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</si>
  <si>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</si>
  <si>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</si>
  <si>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</si>
  <si>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</si>
  <si>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</si>
  <si>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</si>
  <si>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</si>
  <si>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</si>
  <si>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</si>
  <si>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</si>
  <si>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</si>
  <si>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</si>
  <si>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</si>
  <si>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</si>
  <si>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</si>
  <si>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</si>
  <si>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</si>
  <si>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</si>
  <si>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</si>
  <si>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</si>
  <si>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</si>
  <si>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</si>
  <si>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</si>
  <si>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</si>
  <si>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</si>
  <si>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</si>
  <si>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</si>
  <si>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</si>
  <si>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</si>
  <si>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</si>
  <si>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</si>
  <si>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</si>
  <si>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</si>
  <si>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</si>
  <si>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</si>
  <si>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</si>
  <si>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</si>
  <si>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</si>
  <si>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</si>
  <si>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</si>
  <si>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</si>
  <si>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</si>
  <si>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</si>
  <si>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</si>
  <si>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</si>
  <si>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</si>
  <si>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</si>
  <si>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</si>
  <si>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</si>
  <si>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</si>
  <si>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</si>
  <si>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</si>
  <si>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</si>
  <si>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</si>
  <si>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</si>
  <si>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</si>
  <si>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</si>
  <si>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</si>
  <si>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</si>
  <si>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</si>
  <si>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</si>
  <si>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</si>
  <si>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</si>
  <si>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</si>
  <si>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</si>
  <si>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</si>
  <si>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</si>
  <si>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</si>
  <si>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</si>
  <si>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</si>
  <si>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</si>
  <si>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</si>
  <si>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</si>
  <si>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</si>
  <si>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</si>
  <si>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</si>
  <si>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</si>
  <si>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</si>
  <si>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</si>
  <si>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</si>
  <si>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</si>
  <si>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</si>
  <si>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</si>
  <si>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</si>
  <si>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</si>
  <si>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</si>
  <si>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</si>
  <si>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</si>
  <si>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</si>
  <si>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</si>
  <si>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</si>
  <si>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</si>
  <si>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</si>
  <si>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</si>
  <si>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</si>
  <si>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</si>
  <si>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</si>
  <si>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</si>
  <si>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</si>
  <si>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</si>
  <si>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</si>
  <si>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</si>
  <si>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</si>
  <si>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</si>
  <si>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</si>
  <si>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</si>
  <si>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</si>
  <si>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</si>
  <si>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</si>
  <si>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</si>
  <si>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</si>
  <si>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</si>
  <si>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</si>
  <si>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</si>
  <si>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</si>
  <si>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</si>
  <si>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</si>
  <si>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</si>
  <si>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</si>
  <si>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</si>
  <si>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</si>
  <si>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</si>
  <si>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</si>
  <si>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</si>
  <si>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</si>
  <si>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</si>
  <si>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</si>
  <si>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</si>
  <si>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</si>
  <si>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</si>
  <si>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</si>
  <si>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</si>
  <si>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</si>
  <si>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</si>
  <si>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</si>
  <si>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</si>
  <si>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</si>
  <si>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</si>
  <si>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</si>
  <si>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</si>
  <si>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</si>
  <si>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</si>
  <si>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</si>
  <si>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</si>
  <si>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</si>
  <si>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</si>
  <si>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</si>
  <si>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</si>
  <si>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</si>
  <si>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</si>
  <si>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</si>
  <si>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</si>
  <si>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</si>
  <si>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</si>
  <si>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</si>
  <si>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</si>
  <si>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</si>
  <si>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</si>
  <si>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</si>
  <si>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</si>
  <si>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</si>
  <si>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</si>
  <si>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</si>
  <si>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</si>
  <si>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</si>
  <si>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</si>
  <si>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</si>
  <si>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</si>
  <si>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</si>
  <si>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</si>
  <si>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</si>
  <si>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</si>
  <si>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</si>
  <si>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</si>
  <si>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</si>
  <si>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</si>
  <si>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</si>
  <si>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</si>
  <si>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</si>
  <si>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</si>
  <si>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</si>
  <si>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</si>
  <si>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</si>
  <si>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</si>
  <si>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</si>
  <si>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</si>
  <si>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</si>
  <si>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</si>
  <si>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</si>
  <si>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</si>
  <si>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</si>
  <si>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</si>
  <si>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</si>
  <si>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</si>
  <si>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</si>
  <si>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</si>
  <si>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</si>
  <si>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</si>
  <si>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</si>
  <si>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</si>
  <si>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</si>
  <si>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</si>
  <si>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</si>
  <si>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</si>
  <si>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</si>
  <si>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</si>
  <si>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</si>
  <si>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</si>
  <si>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</si>
  <si>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</si>
  <si>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</si>
  <si>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</si>
  <si>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</si>
  <si>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</si>
  <si>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</si>
  <si>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</si>
  <si>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</si>
  <si>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</si>
  <si>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</si>
  <si>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</si>
  <si>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</si>
  <si>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</si>
  <si>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</si>
  <si>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</si>
  <si>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</si>
  <si>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</si>
  <si>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</si>
  <si>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</si>
  <si>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</si>
  <si>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</si>
  <si>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</si>
  <si>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</si>
  <si>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</si>
  <si>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</si>
  <si>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</si>
  <si>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</si>
  <si>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</si>
  <si>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</si>
  <si>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</si>
  <si>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</si>
  <si>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</si>
  <si>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</si>
  <si>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</si>
  <si>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</si>
  <si>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</si>
  <si>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</si>
  <si>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</si>
  <si>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</si>
  <si>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</si>
  <si>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</si>
  <si>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</si>
  <si>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</si>
  <si>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</si>
  <si>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</si>
  <si>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</si>
  <si>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</si>
  <si>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</si>
  <si>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</si>
  <si>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</si>
  <si>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</si>
  <si>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</si>
  <si>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</si>
  <si>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</si>
  <si>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</si>
  <si>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</si>
  <si>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</si>
  <si>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</si>
  <si>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</si>
  <si>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</si>
  <si>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</si>
  <si>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</si>
  <si>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</si>
  <si>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</si>
  <si>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</si>
  <si>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</si>
  <si>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</si>
  <si>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</si>
  <si>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</si>
  <si>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</si>
  <si>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</si>
  <si>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</si>
  <si>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</si>
  <si>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</si>
  <si>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</si>
  <si>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</si>
  <si>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</si>
  <si>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</si>
  <si>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</si>
  <si>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</si>
  <si>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</si>
  <si>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</si>
  <si>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</si>
  <si>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</si>
  <si>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</si>
  <si>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</si>
  <si>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</si>
  <si>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</si>
  <si>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</si>
  <si>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</si>
  <si>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</si>
  <si>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</si>
  <si>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</si>
  <si>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</si>
  <si>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</si>
  <si>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</si>
  <si>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</si>
  <si>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</si>
  <si>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</si>
  <si>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</si>
  <si>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</si>
  <si>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</si>
  <si>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</si>
  <si>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</si>
  <si>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</si>
  <si>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</si>
  <si>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</si>
  <si>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</si>
  <si>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</si>
  <si>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</si>
  <si>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</si>
  <si>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</si>
  <si>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</si>
  <si>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</si>
  <si>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</si>
  <si>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</si>
  <si>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</si>
  <si>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</si>
  <si>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</si>
  <si>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</si>
  <si>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</si>
  <si>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</si>
  <si>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</si>
  <si>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</si>
  <si>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</si>
  <si>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</si>
  <si>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</si>
  <si>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</si>
  <si>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</si>
  <si>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</si>
  <si>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</si>
  <si>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</si>
  <si>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</si>
  <si>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</si>
  <si>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</si>
  <si>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</si>
  <si>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</si>
  <si>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</si>
  <si>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</si>
  <si>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</si>
  <si>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</si>
  <si>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</si>
  <si>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</si>
  <si>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</si>
  <si>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</si>
  <si>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</si>
  <si>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</si>
  <si>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</si>
  <si>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</si>
  <si>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</si>
  <si>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</si>
  <si>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</si>
  <si>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</si>
  <si>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</si>
  <si>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</si>
  <si>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</si>
  <si>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</si>
  <si>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</si>
  <si>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</si>
  <si>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</si>
  <si>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</si>
  <si>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</si>
  <si>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</si>
  <si>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</si>
  <si>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</si>
  <si>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</si>
  <si>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</si>
  <si>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</si>
  <si>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</si>
  <si>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</si>
  <si>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</si>
  <si>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</si>
  <si>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</si>
  <si>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</si>
  <si>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</si>
  <si>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</si>
  <si>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</si>
  <si>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</si>
  <si>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</si>
  <si>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</si>
  <si>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</si>
  <si>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</si>
  <si>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</si>
  <si>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</si>
  <si>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</si>
  <si>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</si>
  <si>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</si>
  <si>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</si>
  <si>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</si>
  <si>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</si>
  <si>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</si>
  <si>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</si>
  <si>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</si>
  <si>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</si>
  <si>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</si>
  <si>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</si>
  <si>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</si>
  <si>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</si>
  <si>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</si>
  <si>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</si>
  <si>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</si>
  <si>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</si>
  <si>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</si>
  <si>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</si>
  <si>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</si>
  <si>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</si>
  <si>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</si>
  <si>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</si>
  <si>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</si>
  <si>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</si>
  <si>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</si>
  <si>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</si>
  <si>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</si>
  <si>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</si>
  <si>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</si>
  <si>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</si>
  <si>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</si>
  <si>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</si>
  <si>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</si>
  <si>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</si>
  <si>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</si>
  <si>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</si>
  <si>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</si>
  <si>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</si>
  <si>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</si>
  <si>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</si>
  <si>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</si>
  <si>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</si>
  <si>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</si>
  <si>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</si>
  <si>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</si>
  <si>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</si>
  <si>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</si>
  <si>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</si>
  <si>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</si>
  <si>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</si>
  <si>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</si>
  <si>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</si>
  <si>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</si>
  <si>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</si>
  <si>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</si>
  <si>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</si>
  <si>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</si>
  <si>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</si>
  <si>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</si>
  <si>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</si>
  <si>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</si>
  <si>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</si>
  <si>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</si>
  <si>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</si>
  <si>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</si>
  <si>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</si>
  <si>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</si>
  <si>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</si>
  <si>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</si>
  <si>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</si>
  <si>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</si>
  <si>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</si>
  <si>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</si>
  <si>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</si>
  <si>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</si>
  <si>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</si>
  <si>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</si>
  <si>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</si>
  <si>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</si>
  <si>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</si>
  <si>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</si>
  <si>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</si>
  <si>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</si>
  <si>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</si>
  <si>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</si>
  <si>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</si>
  <si>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</si>
  <si>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</si>
  <si>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</si>
  <si>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</si>
  <si>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</si>
  <si>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</si>
  <si>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</si>
  <si>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</si>
  <si>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</si>
  <si>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</si>
  <si>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</si>
  <si>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</si>
  <si>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</si>
  <si>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</si>
  <si>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</si>
  <si>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</si>
  <si>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</si>
  <si>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</si>
  <si>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</si>
  <si>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</si>
  <si>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</si>
  <si>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</si>
  <si>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</si>
  <si>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</si>
  <si>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</si>
  <si>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</si>
  <si>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</si>
  <si>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</si>
  <si>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</si>
  <si>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</si>
  <si>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</si>
  <si>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</si>
  <si>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</si>
  <si>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</si>
  <si>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</si>
  <si>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</si>
  <si>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</si>
  <si>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</si>
  <si>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</si>
  <si>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</si>
  <si>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</si>
  <si>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</si>
  <si>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</si>
  <si>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</si>
  <si>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</si>
  <si>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</si>
  <si>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</si>
  <si>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</si>
  <si>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</si>
  <si>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</si>
  <si>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</si>
  <si>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</si>
  <si>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</si>
  <si>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</si>
  <si>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</si>
  <si>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</si>
  <si>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</si>
  <si>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</si>
  <si>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</si>
  <si>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</si>
  <si>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</si>
  <si>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</si>
  <si>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</si>
  <si>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</si>
  <si>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</si>
  <si>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</si>
  <si>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</si>
  <si>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</si>
  <si>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</si>
  <si>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</si>
  <si>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</si>
  <si>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</si>
  <si>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</si>
  <si>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</si>
  <si>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</si>
  <si>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</si>
  <si>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</si>
  <si>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</si>
  <si>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</si>
  <si>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</si>
  <si>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</si>
  <si>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</si>
  <si>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</si>
  <si>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</si>
  <si>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</si>
  <si>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</si>
  <si>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</si>
  <si>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</si>
  <si>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</si>
  <si>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</si>
  <si>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</si>
  <si>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</si>
  <si>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</si>
  <si>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</si>
  <si>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</si>
  <si>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</si>
  <si>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</si>
  <si>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</si>
  <si>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</si>
  <si>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</si>
  <si>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</si>
  <si>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</si>
  <si>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</si>
  <si>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</si>
  <si>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</si>
  <si>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</si>
  <si>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</si>
  <si>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</si>
  <si>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</si>
  <si>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</si>
  <si>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</si>
  <si>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</si>
  <si>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</si>
  <si>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</si>
  <si>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</si>
  <si>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</si>
  <si>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</si>
  <si>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</si>
  <si>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</si>
  <si>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</si>
  <si>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</si>
  <si>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</si>
  <si>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</si>
  <si>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</si>
  <si>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</si>
  <si>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</si>
  <si>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</si>
  <si>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</si>
  <si>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</si>
  <si>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</si>
  <si>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</si>
  <si>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</si>
  <si>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</si>
  <si>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</si>
  <si>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</si>
  <si>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</si>
  <si>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</si>
  <si>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</si>
  <si>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</si>
  <si>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</si>
  <si>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</si>
  <si>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</si>
  <si>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</si>
  <si>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</si>
  <si>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</si>
  <si>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</si>
  <si>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</si>
  <si>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</si>
  <si>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</si>
  <si>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</si>
  <si>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</si>
  <si>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</si>
  <si>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</si>
  <si>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</si>
  <si>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</si>
  <si>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</si>
  <si>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</si>
  <si>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</si>
  <si>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</si>
  <si>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</si>
  <si>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</si>
  <si>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</si>
  <si>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</si>
  <si>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</si>
  <si>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</si>
  <si>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</si>
  <si>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</si>
  <si>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</si>
  <si>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</si>
  <si>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</si>
  <si>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</si>
  <si>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</si>
  <si>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</si>
  <si>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</si>
  <si>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</si>
  <si>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</si>
  <si>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</si>
  <si>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</si>
  <si>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</si>
  <si>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</si>
  <si>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</si>
  <si>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</si>
  <si>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</si>
  <si>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</si>
  <si>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</si>
  <si>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</si>
  <si>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</si>
  <si>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</si>
  <si>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</si>
  <si>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</si>
  <si>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</si>
  <si>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</si>
  <si>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</si>
  <si>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</si>
  <si>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</si>
  <si>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</si>
  <si>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</si>
  <si>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</si>
  <si>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</si>
  <si>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</si>
  <si>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</si>
  <si>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</si>
  <si>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</si>
  <si>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</si>
  <si>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</si>
  <si>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</si>
  <si>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</si>
  <si>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</si>
  <si>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</si>
  <si>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</si>
  <si>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</si>
  <si>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</si>
  <si>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</si>
  <si>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</si>
  <si>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</si>
  <si>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</si>
  <si>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</si>
  <si>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</si>
  <si>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</si>
  <si>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</si>
  <si>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</si>
  <si>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</si>
  <si>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</si>
  <si>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</si>
  <si>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</si>
  <si>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</si>
  <si>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</si>
  <si>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</si>
  <si>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</si>
  <si>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</si>
  <si>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</si>
  <si>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</si>
  <si>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</si>
  <si>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</si>
  <si>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</si>
  <si>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</si>
  <si>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</si>
  <si>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</si>
  <si>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</si>
  <si>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</si>
  <si>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</si>
  <si>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</si>
  <si>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</si>
  <si>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</si>
  <si>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</si>
  <si>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</si>
  <si>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</si>
  <si>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</si>
  <si>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</si>
  <si>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</si>
  <si>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</si>
  <si>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</si>
  <si>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</si>
  <si>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</si>
  <si>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</si>
  <si>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</si>
  <si>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</si>
  <si>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</si>
  <si>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</si>
  <si>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</si>
  <si>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</si>
  <si>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</si>
  <si>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</si>
  <si>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</si>
  <si>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</si>
  <si>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</si>
  <si>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</si>
  <si>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</si>
  <si>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</si>
  <si>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</si>
  <si>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</si>
  <si>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</si>
  <si>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</si>
  <si>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</si>
  <si>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</si>
  <si>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</si>
  <si>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</si>
  <si>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</si>
  <si>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</si>
  <si>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</si>
  <si>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</si>
  <si>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</si>
  <si>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</si>
  <si>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</si>
  <si>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</si>
  <si>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</si>
  <si>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</si>
  <si>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</si>
  <si>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</si>
  <si>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</si>
  <si>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</si>
  <si>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</si>
  <si>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</si>
  <si>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</si>
  <si>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</si>
  <si>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</si>
  <si>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</si>
  <si>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</si>
  <si>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</si>
  <si>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</si>
  <si>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</si>
  <si>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</si>
  <si>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</si>
  <si>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</si>
  <si>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</si>
  <si>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</si>
  <si>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</si>
  <si>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</si>
  <si>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</si>
  <si>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</si>
  <si>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</si>
  <si>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</si>
  <si>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</si>
  <si>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</si>
  <si>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</si>
  <si>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</si>
  <si>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</si>
  <si>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</si>
  <si>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</si>
  <si>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</si>
  <si>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</si>
  <si>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</si>
  <si>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</si>
  <si>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</si>
  <si>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</si>
  <si>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</si>
  <si>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</si>
  <si>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</si>
  <si>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</si>
  <si>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</si>
  <si>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</si>
  <si>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</si>
  <si>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</si>
  <si>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</si>
  <si>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</si>
  <si>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</si>
  <si>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</si>
  <si>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</si>
  <si>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</si>
  <si>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</si>
  <si>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</si>
  <si>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</si>
  <si>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</si>
  <si>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</si>
  <si>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</si>
  <si>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</si>
  <si>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</si>
  <si>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</si>
  <si>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</si>
  <si>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</si>
  <si>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</si>
  <si>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</si>
  <si>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</si>
  <si>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</si>
  <si>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</si>
  <si>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</si>
  <si>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</si>
  <si>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</si>
  <si>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</si>
  <si>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</si>
  <si>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</si>
  <si>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</si>
  <si>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</si>
  <si>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</si>
  <si>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</si>
  <si>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</si>
  <si>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</si>
  <si>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</si>
  <si>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</si>
  <si>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</si>
  <si>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</si>
  <si>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</si>
  <si>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</si>
  <si>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</si>
  <si>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</si>
  <si>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</si>
  <si>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</si>
  <si>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</si>
  <si>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</si>
  <si>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</si>
  <si>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</si>
  <si>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</si>
  <si>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</si>
  <si>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</si>
  <si>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</si>
  <si>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</si>
  <si>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</si>
  <si>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</si>
  <si>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</si>
  <si>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</si>
  <si>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</si>
  <si>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</si>
  <si>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</si>
  <si>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</si>
  <si>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</si>
  <si>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</si>
  <si>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</si>
  <si>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</si>
  <si>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</si>
  <si>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</si>
  <si>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</si>
  <si>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</si>
  <si>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</si>
  <si>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</si>
  <si>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</si>
  <si>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</si>
  <si>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</si>
  <si>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</si>
  <si>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</si>
  <si>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</si>
  <si>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</si>
  <si>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</si>
  <si>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</si>
  <si>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</si>
  <si>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</si>
  <si>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</si>
  <si>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</si>
  <si>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</si>
  <si>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</si>
  <si>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</si>
  <si>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</si>
  <si>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</si>
  <si>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</si>
  <si>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</si>
  <si>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</si>
  <si>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</si>
  <si>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</si>
  <si>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</si>
  <si>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</si>
  <si>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</si>
  <si>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</si>
  <si>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</si>
  <si>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</si>
  <si>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</si>
  <si>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</si>
  <si>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</si>
  <si>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</si>
  <si>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</si>
  <si>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</si>
  <si>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</si>
  <si>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</si>
  <si>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</si>
  <si>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</si>
  <si>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</si>
  <si>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</si>
  <si>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</si>
  <si>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</si>
  <si>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</si>
  <si>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</si>
  <si>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</si>
  <si>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</si>
  <si>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</si>
  <si>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</si>
  <si>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</si>
  <si>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</si>
  <si>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</si>
  <si>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</si>
  <si>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</si>
  <si>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</si>
  <si>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</si>
  <si>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</si>
  <si>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</si>
  <si>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</si>
  <si>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</si>
  <si>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</si>
  <si>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</si>
  <si>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</si>
  <si>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</si>
  <si>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</si>
  <si>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</si>
  <si>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</si>
  <si>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</si>
  <si>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</si>
  <si>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</si>
  <si>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</si>
  <si>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</si>
  <si>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</si>
  <si>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</si>
  <si>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</si>
  <si>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</si>
  <si>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</si>
  <si>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</si>
  <si>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</si>
  <si>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</si>
  <si>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</si>
  <si>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</si>
  <si>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</si>
  <si>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</si>
  <si>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</si>
  <si>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</si>
  <si>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</si>
  <si>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</si>
  <si>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</si>
  <si>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</si>
  <si>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</si>
  <si>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</si>
  <si>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</si>
  <si>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</si>
  <si>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</si>
  <si>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</si>
  <si>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</si>
  <si>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</si>
  <si>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</si>
  <si>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</si>
  <si>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</si>
  <si>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</si>
  <si>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</si>
  <si>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</si>
  <si>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</si>
  <si>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</si>
  <si>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</si>
  <si>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</si>
  <si>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</si>
  <si>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</si>
  <si>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</si>
  <si>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</si>
  <si>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</si>
  <si>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</si>
  <si>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</si>
  <si>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</si>
  <si>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</si>
  <si>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</si>
  <si>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</si>
  <si>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</si>
  <si>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</si>
  <si>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</si>
  <si>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</si>
  <si>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</si>
  <si>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</si>
  <si>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</si>
  <si>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</si>
  <si>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</si>
  <si>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</si>
  <si>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</si>
  <si>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</si>
  <si>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</si>
  <si>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</si>
  <si>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</si>
  <si>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</si>
  <si>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</si>
  <si>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</si>
  <si>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</si>
  <si>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</si>
  <si>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</si>
  <si>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</si>
  <si>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</si>
  <si>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</si>
  <si>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</si>
  <si>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</si>
  <si>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</si>
  <si>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</si>
  <si>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</si>
  <si>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</si>
  <si>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</si>
  <si>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</si>
  <si>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</si>
  <si>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</si>
  <si>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</si>
  <si>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</si>
  <si>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</si>
  <si>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</si>
  <si>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</si>
  <si>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</si>
  <si>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</si>
  <si>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</si>
  <si>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</si>
  <si>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</si>
  <si>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</si>
  <si>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</si>
  <si>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</si>
  <si>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</si>
  <si>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</si>
  <si>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</si>
  <si>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</si>
  <si>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</si>
  <si>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</si>
  <si>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</si>
  <si>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</si>
  <si>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</si>
  <si>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</si>
  <si>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</si>
  <si>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</si>
  <si>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</si>
  <si>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</si>
  <si>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</si>
  <si>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</si>
  <si>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</si>
  <si>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</si>
  <si>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</si>
  <si>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</si>
  <si>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</si>
  <si>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</si>
  <si>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</si>
  <si>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</si>
  <si>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</si>
  <si>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</si>
  <si>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</si>
  <si>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</si>
  <si>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</si>
  <si>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</si>
  <si>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</si>
  <si>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</si>
  <si>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</si>
  <si>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</si>
  <si>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</si>
  <si>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</si>
  <si>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</si>
  <si>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</si>
  <si>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</si>
  <si>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</si>
  <si>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</si>
  <si>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</si>
  <si>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</si>
  <si>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</si>
  <si>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</si>
  <si>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</si>
  <si>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</si>
  <si>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</si>
  <si>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</si>
  <si>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</si>
  <si>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</si>
  <si>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</si>
  <si>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</si>
  <si>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</si>
  <si>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</si>
  <si>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</si>
  <si>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</si>
  <si>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</si>
  <si>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</si>
  <si>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</si>
  <si>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</si>
  <si>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</si>
  <si>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</si>
  <si>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</si>
  <si>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</si>
  <si>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</si>
  <si>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</si>
  <si>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</si>
  <si>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</si>
  <si>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</si>
  <si>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</si>
  <si>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</si>
  <si>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</si>
  <si>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</si>
  <si>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</si>
  <si>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</si>
  <si>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</si>
  <si>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</si>
  <si>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</si>
  <si>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</si>
  <si>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</si>
  <si>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</si>
  <si>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</si>
  <si>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</si>
  <si>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</si>
  <si>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</si>
  <si>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</si>
  <si>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</si>
  <si>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</si>
  <si>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</si>
  <si>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</si>
  <si>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</si>
  <si>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</si>
  <si>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</si>
  <si>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</si>
  <si>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</si>
  <si>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</si>
  <si>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</si>
  <si>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</si>
  <si>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</si>
  <si>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</si>
  <si>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</si>
  <si>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</si>
  <si>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</si>
  <si>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</si>
  <si>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</si>
  <si>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</si>
  <si>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</si>
  <si>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</si>
  <si>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</si>
  <si>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</si>
  <si>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</si>
  <si>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</si>
  <si>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</si>
  <si>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</si>
  <si>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</si>
  <si>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</si>
  <si>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</si>
  <si>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</si>
  <si>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</si>
  <si>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</si>
  <si>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</si>
  <si>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</si>
  <si>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</si>
  <si>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</si>
  <si>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</si>
  <si>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</si>
  <si>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</si>
  <si>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</si>
  <si>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</si>
  <si>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</si>
  <si>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</si>
  <si>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</si>
  <si>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</si>
  <si>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</si>
  <si>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</si>
  <si>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</si>
  <si>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</si>
  <si>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</si>
  <si>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</si>
  <si>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</si>
  <si>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</si>
  <si>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</si>
  <si>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</si>
  <si>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</si>
  <si>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</si>
  <si>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</si>
  <si>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</si>
  <si>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</si>
  <si>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</si>
  <si>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</si>
  <si>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</si>
  <si>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</si>
  <si>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</si>
  <si>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</si>
  <si>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</si>
  <si>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</si>
  <si>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</si>
  <si>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</si>
  <si>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</si>
  <si>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</si>
  <si>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</si>
  <si>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</si>
  <si>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</si>
  <si>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</si>
  <si>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</si>
  <si>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</si>
  <si>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</si>
  <si>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</si>
  <si>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</si>
  <si>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</si>
  <si>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</si>
  <si>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</si>
  <si>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</si>
  <si>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</si>
  <si>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</si>
  <si>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</si>
  <si>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</si>
  <si>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</si>
  <si>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</si>
  <si>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</si>
  <si>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</si>
  <si>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</si>
  <si>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</si>
  <si>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</si>
  <si>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</si>
  <si>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</si>
  <si>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</si>
  <si>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</si>
  <si>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</si>
  <si>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</si>
  <si>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</si>
  <si>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</si>
  <si>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</si>
  <si>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</si>
  <si>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</si>
  <si>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</si>
  <si>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</si>
  <si>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</si>
  <si>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</si>
  <si>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</si>
  <si>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</si>
  <si>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</si>
  <si>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</si>
  <si>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</si>
  <si>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</si>
  <si>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</si>
  <si>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</si>
  <si>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</si>
  <si>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</si>
  <si>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</si>
  <si>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</si>
  <si>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</si>
  <si>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</si>
  <si>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</si>
  <si>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</si>
  <si>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</si>
  <si>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</si>
  <si>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</si>
  <si>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</si>
  <si>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</si>
  <si>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</si>
  <si>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</si>
  <si>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</si>
  <si>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</si>
  <si>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</si>
  <si>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</si>
  <si>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</si>
  <si>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</si>
  <si>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</si>
  <si>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</si>
  <si>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</si>
  <si>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</si>
  <si>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</si>
  <si>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</si>
  <si>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</si>
  <si>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</si>
  <si>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</si>
  <si>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</si>
  <si>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</si>
  <si>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</si>
  <si>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</si>
  <si>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</si>
  <si>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</si>
  <si>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</si>
  <si>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</si>
  <si>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</si>
  <si>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</si>
  <si>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</si>
  <si>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</si>
  <si>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</si>
  <si>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</si>
  <si>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</si>
  <si>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</si>
  <si>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</si>
  <si>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</si>
  <si>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</si>
  <si>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</si>
  <si>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</si>
  <si>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</si>
  <si>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</si>
  <si>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</si>
  <si>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</si>
  <si>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</si>
  <si>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</si>
  <si>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</si>
  <si>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</si>
  <si>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</si>
  <si>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</si>
  <si>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</si>
  <si>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</si>
  <si>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</si>
  <si>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</si>
  <si>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</si>
  <si>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</si>
  <si>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</si>
  <si>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</si>
  <si>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</si>
  <si>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</si>
  <si>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</si>
  <si>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</si>
  <si>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</si>
  <si>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</si>
  <si>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</si>
  <si>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</si>
  <si>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</si>
  <si>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</si>
  <si>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</si>
  <si>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</si>
  <si>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</si>
  <si>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</si>
  <si>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</si>
  <si>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</si>
  <si>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</si>
  <si>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</si>
  <si>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</si>
  <si>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</si>
  <si>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</si>
  <si>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</si>
  <si>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</si>
  <si>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</si>
  <si>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</si>
  <si>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</si>
  <si>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</si>
  <si>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</si>
  <si>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</si>
  <si>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</si>
  <si>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</si>
  <si>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</si>
  <si>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</si>
  <si>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</si>
  <si>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</si>
  <si>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</si>
  <si>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</si>
  <si>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</si>
  <si>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</si>
  <si>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</si>
  <si>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</si>
  <si>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</si>
  <si>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</si>
  <si>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</si>
  <si>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</si>
  <si>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</si>
  <si>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</si>
  <si>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</si>
  <si>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</si>
  <si>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</si>
  <si>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</si>
  <si>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</si>
  <si>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</si>
  <si>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</si>
  <si>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</si>
  <si>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</si>
  <si>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</si>
  <si>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</si>
  <si>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</si>
  <si>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</si>
  <si>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</si>
  <si>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</si>
  <si>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</si>
  <si>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</si>
  <si>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</si>
  <si>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</si>
  <si>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</si>
  <si>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</si>
  <si>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</si>
  <si>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</si>
  <si>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</si>
  <si>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</si>
  <si>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</si>
  <si>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</si>
  <si>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</si>
  <si>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</si>
  <si>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</si>
  <si>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</si>
  <si>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</si>
  <si>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</si>
  <si>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</si>
  <si>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</si>
  <si>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</si>
  <si>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</si>
  <si>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</si>
  <si>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</si>
  <si>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</si>
  <si>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</si>
  <si>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</si>
  <si>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</si>
  <si>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</si>
  <si>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</si>
  <si>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</si>
  <si>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</si>
  <si>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</si>
  <si>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</si>
  <si>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</si>
  <si>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</si>
  <si>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</si>
  <si>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</si>
  <si>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</si>
  <si>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</si>
  <si>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</si>
  <si>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</si>
  <si>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</si>
  <si>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</si>
  <si>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</si>
  <si>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</si>
  <si>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</si>
  <si>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</si>
  <si>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</si>
  <si>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</si>
  <si>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</si>
  <si>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</si>
  <si>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</si>
  <si>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</si>
  <si>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</si>
  <si>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</si>
  <si>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</si>
  <si>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</si>
  <si>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</si>
  <si>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</si>
  <si>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</si>
  <si>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</si>
  <si>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</si>
  <si>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</si>
  <si>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</si>
  <si>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</si>
  <si>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</si>
  <si>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</si>
  <si>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</si>
  <si>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</si>
  <si>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</si>
  <si>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</si>
  <si>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</si>
  <si>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</si>
  <si>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</si>
  <si>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</si>
  <si>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</si>
  <si>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</si>
  <si>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</si>
  <si>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</si>
  <si>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</si>
  <si>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</si>
  <si>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</si>
  <si>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</si>
  <si>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</si>
  <si>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</si>
  <si>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</si>
  <si>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</si>
  <si>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</si>
  <si>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</si>
  <si>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</si>
  <si>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</si>
  <si>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</si>
  <si>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</si>
  <si>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</si>
  <si>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</si>
  <si>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</si>
  <si>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</si>
  <si>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</si>
  <si>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</si>
  <si>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</si>
  <si>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</si>
  <si>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</si>
  <si>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</si>
  <si>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</si>
  <si>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</si>
  <si>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</si>
  <si>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</si>
  <si>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</si>
  <si>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</si>
  <si>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</si>
  <si>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</si>
  <si>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</si>
  <si>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</si>
  <si>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</si>
  <si>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</si>
  <si>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</si>
  <si>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</si>
  <si>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</si>
  <si>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</si>
  <si>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</si>
  <si>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</si>
  <si>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</si>
  <si>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</si>
  <si>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</si>
  <si>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</si>
  <si>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</si>
  <si>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</si>
  <si>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</si>
  <si>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</si>
  <si>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</si>
  <si>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</si>
  <si>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</si>
  <si>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</si>
  <si>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</si>
  <si>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</si>
  <si>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</si>
  <si>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</si>
  <si>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</si>
  <si>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</si>
  <si>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</si>
  <si>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</si>
  <si>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</si>
  <si>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</si>
  <si>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</si>
  <si>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</si>
  <si>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</si>
  <si>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</si>
  <si>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</si>
  <si>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</si>
  <si>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</si>
  <si>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</si>
  <si>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</si>
  <si>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</si>
  <si>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</si>
  <si>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</si>
  <si>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</si>
  <si>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</si>
  <si>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</si>
  <si>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</si>
  <si>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</si>
  <si>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</si>
  <si>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</si>
  <si>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</si>
  <si>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</si>
  <si>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</si>
  <si>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</si>
  <si>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</si>
  <si>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</si>
  <si>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</si>
  <si>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</si>
  <si>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</si>
  <si>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</si>
  <si>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</si>
  <si>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</si>
  <si>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</si>
  <si>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</si>
  <si>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</si>
  <si>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</si>
  <si>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</si>
  <si>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</si>
  <si>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</si>
  <si>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</si>
  <si>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</si>
  <si>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</si>
  <si>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</si>
  <si>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</si>
  <si>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</si>
  <si>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</si>
  <si>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</si>
  <si>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</si>
  <si>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</si>
  <si>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</si>
  <si>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</si>
  <si>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</si>
  <si>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</si>
  <si>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</si>
  <si>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</si>
  <si>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</si>
  <si>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</si>
  <si>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</si>
  <si>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</si>
  <si>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</si>
  <si>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</si>
  <si>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</si>
  <si>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</si>
  <si>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</si>
  <si>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</si>
  <si>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</si>
  <si>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</si>
  <si>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</si>
  <si>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</si>
  <si>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</si>
  <si>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</si>
  <si>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</si>
  <si>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</si>
  <si>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</si>
  <si>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</si>
  <si>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</si>
  <si>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</si>
  <si>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</si>
  <si>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</si>
  <si>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</si>
  <si>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</si>
  <si>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</si>
  <si>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</si>
  <si>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</si>
  <si>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</si>
  <si>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</si>
  <si>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</si>
  <si>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</si>
  <si>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</si>
  <si>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</si>
  <si>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</si>
  <si>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</si>
  <si>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</si>
  <si>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</si>
  <si>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</si>
  <si>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</si>
  <si>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</si>
  <si>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</si>
  <si>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</si>
  <si>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</si>
  <si>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</si>
  <si>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</si>
  <si>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</si>
  <si>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</si>
  <si>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</si>
  <si>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</si>
  <si>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</si>
  <si>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</si>
  <si>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</si>
  <si>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</si>
  <si>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</si>
  <si>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</si>
  <si>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</si>
  <si>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</si>
  <si>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</si>
  <si>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</si>
  <si>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</si>
  <si>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</si>
  <si>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</si>
  <si>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</si>
  <si>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</si>
  <si>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</si>
  <si>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</si>
  <si>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</si>
  <si>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</si>
  <si>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</si>
  <si>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</si>
  <si>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</si>
  <si>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</si>
  <si>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</si>
  <si>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</si>
  <si>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</si>
  <si>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</si>
  <si>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</si>
  <si>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</si>
  <si>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</si>
  <si>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</si>
  <si>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</si>
  <si>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</si>
  <si>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</si>
  <si>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</si>
  <si>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</si>
  <si>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</si>
  <si>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</si>
  <si>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</si>
  <si>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</si>
  <si>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</si>
  <si>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</si>
  <si>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</si>
  <si>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</si>
  <si>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</si>
  <si>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</si>
  <si>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</si>
  <si>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</si>
  <si>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</si>
  <si>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</si>
  <si>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</si>
  <si>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</si>
  <si>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</si>
  <si>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</si>
  <si>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</si>
  <si>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</si>
  <si>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</si>
  <si>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</si>
  <si>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</si>
  <si>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</si>
  <si>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</si>
  <si>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</si>
  <si>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</si>
  <si>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</si>
  <si>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</si>
  <si>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</si>
  <si>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</si>
  <si>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</si>
  <si>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</si>
  <si>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</si>
  <si>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</si>
  <si>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</si>
  <si>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</si>
  <si>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</si>
  <si>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</si>
  <si>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</si>
  <si>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</si>
  <si>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</si>
  <si>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</si>
  <si>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</si>
  <si>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</si>
  <si>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</si>
  <si>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</si>
  <si>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</si>
  <si>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</si>
  <si>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</si>
  <si>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</si>
  <si>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</si>
  <si>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</si>
  <si>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</si>
  <si>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</si>
  <si>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</si>
  <si>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</si>
  <si>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</si>
  <si>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</si>
  <si>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</si>
  <si>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</si>
  <si>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</si>
  <si>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</si>
  <si>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</si>
  <si>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</si>
  <si>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</si>
  <si>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</si>
  <si>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</si>
  <si>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</si>
  <si>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</si>
  <si>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</si>
  <si>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</si>
  <si>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</si>
  <si>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</si>
  <si>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</si>
  <si>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</si>
  <si>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</si>
  <si>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</si>
  <si>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</si>
  <si>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</si>
  <si>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</si>
  <si>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</si>
  <si>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</si>
  <si>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</si>
  <si>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</si>
  <si>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</si>
  <si>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</si>
  <si>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</si>
  <si>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</si>
  <si>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</si>
  <si>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</si>
  <si>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</si>
  <si>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</si>
  <si>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</si>
  <si>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</si>
  <si>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</si>
  <si>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</si>
  <si>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</si>
  <si>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</si>
  <si>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</si>
  <si>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</si>
  <si>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</si>
  <si>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</si>
  <si>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</si>
  <si>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</si>
  <si>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</si>
  <si>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</si>
  <si>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</si>
  <si>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</si>
  <si>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</si>
  <si>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</si>
  <si>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</si>
  <si>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</si>
  <si>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</si>
  <si>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</si>
  <si>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</si>
  <si>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</si>
  <si>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</si>
  <si>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</si>
  <si>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</si>
  <si>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</si>
  <si>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</si>
  <si>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</si>
  <si>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</si>
  <si>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</si>
  <si>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</si>
  <si>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</si>
  <si>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</si>
  <si>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</si>
  <si>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</si>
  <si>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</si>
  <si>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</si>
  <si>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</si>
  <si>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</si>
  <si>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</si>
  <si>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</si>
  <si>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</si>
  <si>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</si>
  <si>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</si>
  <si>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</si>
  <si>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</si>
  <si>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</si>
  <si>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</si>
  <si>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</si>
  <si>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</si>
  <si>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</si>
  <si>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</si>
  <si>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</si>
  <si>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</si>
  <si>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</si>
  <si>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</si>
  <si>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</si>
  <si>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</si>
  <si>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</si>
  <si>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</si>
  <si>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</si>
  <si>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</si>
  <si>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</si>
  <si>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</si>
  <si>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</si>
  <si>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</si>
  <si>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</si>
  <si>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</si>
  <si>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</si>
  <si>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</si>
  <si>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</si>
  <si>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</si>
  <si>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</si>
  <si>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</si>
  <si>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</si>
  <si>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</si>
  <si>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</si>
  <si>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</si>
  <si>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</si>
  <si>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</si>
  <si>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</si>
  <si>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</si>
  <si>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</si>
  <si>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</si>
  <si>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</si>
  <si>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</si>
  <si>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</si>
  <si>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</si>
  <si>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</si>
  <si>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</si>
  <si>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</si>
  <si>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</si>
  <si>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</si>
  <si>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</si>
  <si>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</si>
  <si>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</si>
  <si>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</si>
  <si>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</si>
  <si>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</si>
  <si>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</si>
  <si>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</si>
  <si>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</si>
  <si>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</si>
  <si>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</si>
  <si>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</si>
  <si>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</si>
  <si>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</si>
  <si>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</si>
  <si>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</si>
  <si>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</si>
  <si>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</si>
  <si>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</si>
  <si>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</si>
  <si>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</si>
  <si>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</si>
  <si>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</si>
  <si>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</si>
  <si>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</si>
  <si>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</si>
  <si>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</si>
  <si>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</si>
  <si>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</si>
  <si>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</si>
  <si>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</si>
  <si>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</si>
  <si>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</si>
  <si>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</si>
  <si>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</si>
  <si>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</si>
  <si>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</si>
  <si>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</si>
  <si>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</si>
  <si>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</si>
  <si>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</si>
  <si>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</si>
  <si>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</si>
  <si>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</si>
  <si>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</si>
  <si>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</si>
  <si>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</si>
  <si>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</si>
  <si>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</si>
  <si>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</si>
  <si>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</si>
  <si>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</si>
  <si>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</si>
  <si>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</si>
  <si>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</si>
  <si>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</si>
  <si>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</si>
  <si>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</si>
  <si>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</si>
  <si>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</si>
  <si>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</si>
  <si>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</si>
  <si>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</si>
  <si>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</si>
  <si>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</si>
  <si>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</si>
  <si>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</si>
  <si>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</si>
  <si>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</si>
  <si>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</si>
  <si>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</si>
  <si>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</si>
  <si>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</si>
  <si>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</si>
  <si>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</si>
  <si>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</si>
  <si>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</si>
  <si>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</si>
  <si>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</si>
  <si>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</si>
  <si>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</si>
  <si>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</si>
  <si>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</si>
  <si>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</si>
  <si>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</si>
  <si>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</si>
  <si>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</si>
  <si>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</si>
  <si>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</si>
  <si>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</si>
  <si>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</si>
  <si>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</si>
  <si>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</si>
  <si>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</si>
  <si>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</si>
  <si>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</si>
  <si>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</si>
  <si>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</si>
  <si>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</si>
  <si>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</si>
  <si>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</si>
  <si>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</si>
  <si>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</si>
  <si>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</si>
  <si>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</si>
  <si>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</si>
  <si>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</si>
  <si>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</si>
  <si>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</si>
  <si>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</si>
  <si>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</si>
  <si>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</si>
  <si>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</si>
  <si>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</si>
  <si>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</si>
  <si>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</si>
  <si>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</si>
  <si>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</si>
  <si>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</si>
  <si>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</si>
  <si>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</si>
  <si>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</si>
  <si>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</si>
  <si>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</si>
  <si>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</si>
  <si>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</si>
  <si>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</si>
  <si>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</si>
  <si>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</si>
  <si>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</si>
  <si>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</si>
  <si>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</si>
  <si>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</si>
  <si>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</si>
  <si>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</si>
  <si>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</si>
  <si>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</si>
  <si>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</si>
  <si>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</si>
  <si>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</si>
  <si>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</si>
  <si>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</si>
  <si>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</si>
  <si>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</si>
  <si>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</si>
  <si>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</si>
  <si>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</si>
  <si>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</si>
  <si>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</si>
  <si>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</si>
  <si>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</si>
  <si>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</si>
  <si>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</si>
  <si>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</si>
  <si>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</si>
  <si>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</si>
  <si>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</si>
  <si>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</si>
  <si>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</si>
  <si>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</si>
  <si>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</si>
  <si>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</si>
  <si>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</si>
  <si>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</si>
  <si>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</si>
  <si>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</si>
  <si>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</si>
  <si>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</si>
  <si>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</si>
  <si>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</si>
  <si>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</si>
  <si>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</si>
  <si>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</si>
  <si>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</si>
  <si>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</si>
  <si>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</si>
  <si>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</si>
  <si>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</si>
  <si>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</si>
  <si>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</si>
  <si>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</si>
  <si>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</si>
  <si>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</si>
  <si>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</si>
  <si>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</si>
  <si>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</si>
  <si>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</si>
  <si>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</si>
  <si>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</si>
  <si>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</si>
  <si>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</si>
  <si>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</si>
  <si>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</si>
  <si>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</si>
  <si>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</si>
  <si>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</si>
  <si>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</si>
  <si>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</si>
  <si>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</si>
  <si>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</si>
  <si>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</si>
  <si>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</si>
  <si>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</si>
  <si>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</si>
  <si>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</si>
  <si>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</si>
  <si>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</si>
  <si>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</si>
  <si>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</si>
  <si>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</si>
  <si>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</si>
  <si>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</si>
  <si>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</si>
  <si>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</si>
  <si>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</si>
  <si>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</si>
  <si>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</si>
  <si>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</si>
  <si>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</si>
  <si>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</si>
  <si>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</si>
  <si>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</si>
  <si>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</si>
  <si>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</si>
  <si>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</si>
  <si>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</si>
  <si>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</si>
  <si>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</si>
  <si>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</si>
  <si>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</si>
  <si>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</si>
  <si>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</si>
  <si>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</si>
  <si>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</si>
  <si>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</si>
  <si>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</si>
  <si>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</si>
  <si>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</si>
  <si>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</si>
  <si>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</si>
  <si>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</si>
  <si>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</si>
  <si>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</si>
  <si>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</si>
  <si>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</si>
  <si>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</si>
  <si>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</si>
  <si>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</si>
  <si>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</si>
  <si>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</si>
  <si>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</si>
  <si>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</si>
  <si>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</si>
  <si>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</si>
  <si>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</si>
  <si>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</si>
  <si>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</si>
  <si>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</si>
  <si>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</si>
  <si>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</si>
  <si>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</si>
  <si>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</si>
  <si>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</si>
  <si>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</si>
  <si>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</si>
  <si>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</si>
  <si>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</si>
  <si>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</si>
  <si>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</si>
  <si>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</si>
  <si>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</si>
  <si>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</si>
  <si>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</si>
  <si>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</si>
  <si>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</si>
  <si>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</si>
  <si>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</si>
  <si>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</si>
  <si>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</si>
  <si>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</si>
  <si>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</si>
  <si>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</si>
  <si>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</si>
  <si>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</si>
  <si>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</si>
  <si>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</si>
  <si>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</si>
  <si>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</si>
  <si>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</si>
  <si>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</si>
  <si>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</si>
  <si>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</si>
  <si>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</si>
  <si>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</si>
  <si>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</si>
  <si>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</si>
  <si>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</si>
  <si>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</si>
  <si>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</si>
  <si>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</si>
  <si>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</si>
  <si>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</si>
  <si>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</si>
  <si>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</si>
  <si>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</si>
  <si>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</si>
  <si>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</si>
  <si>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</si>
  <si>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</si>
  <si>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</si>
  <si>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</si>
  <si>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</si>
  <si>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</si>
  <si>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</si>
  <si>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</si>
  <si>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</si>
  <si>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</si>
  <si>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</si>
  <si>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</si>
  <si>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</si>
  <si>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</si>
  <si>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</si>
  <si>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</si>
  <si>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</si>
  <si>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</si>
  <si>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</si>
  <si>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</si>
  <si>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</si>
  <si>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</si>
  <si>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</si>
  <si>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</si>
  <si>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</si>
  <si>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</si>
  <si>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</si>
  <si>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</si>
  <si>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</si>
  <si>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</si>
  <si>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</si>
  <si>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</si>
  <si>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</si>
  <si>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</si>
  <si>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</si>
  <si>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</si>
  <si>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</si>
  <si>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</si>
  <si>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</si>
  <si>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</si>
  <si>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</si>
  <si>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</si>
  <si>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</si>
  <si>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</si>
  <si>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</si>
  <si>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</si>
  <si>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</si>
  <si>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</si>
  <si>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</si>
  <si>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</si>
  <si>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</si>
  <si>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</si>
  <si>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</si>
  <si>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</si>
  <si>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</si>
  <si>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</si>
  <si>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</si>
  <si>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</si>
  <si>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</si>
  <si>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</si>
  <si>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</si>
  <si>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</si>
  <si>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</si>
  <si>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</si>
  <si>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</si>
  <si>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</si>
  <si>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</si>
  <si>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</si>
  <si>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</si>
  <si>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</si>
  <si>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</si>
  <si>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</si>
  <si>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</si>
  <si>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</si>
  <si>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</si>
  <si>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</si>
  <si>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</si>
  <si>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</si>
  <si>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</si>
  <si>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</si>
  <si>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</si>
  <si>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</si>
  <si>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</si>
  <si>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</si>
  <si>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</si>
  <si>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</si>
  <si>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</si>
  <si>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</si>
  <si>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</si>
  <si>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</si>
  <si>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</si>
  <si>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</si>
  <si>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</si>
  <si>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</si>
  <si>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</si>
  <si>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</si>
  <si>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</si>
  <si>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</si>
  <si>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</si>
  <si>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</si>
  <si>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</si>
  <si>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</si>
  <si>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</si>
  <si>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</si>
  <si>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</si>
  <si>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</si>
  <si>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</si>
  <si>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</si>
  <si>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</si>
  <si>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</si>
  <si>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</si>
  <si>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</si>
  <si>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</si>
  <si>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</si>
  <si>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</si>
  <si>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</si>
  <si>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</si>
  <si>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</si>
  <si>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</si>
  <si>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</si>
  <si>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</si>
  <si>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</si>
  <si>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</si>
  <si>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</si>
  <si>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</si>
  <si>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</si>
  <si>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</si>
  <si>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</si>
  <si>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</si>
  <si>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</si>
  <si>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</si>
  <si>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</si>
  <si>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</si>
  <si>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</si>
  <si>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</si>
  <si>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</si>
  <si>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</si>
  <si>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</si>
  <si>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</si>
  <si>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</si>
  <si>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</si>
  <si>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</si>
  <si>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</si>
  <si>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</si>
  <si>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</si>
  <si>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</si>
  <si>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</si>
  <si>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</si>
  <si>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</si>
  <si>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</si>
  <si>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</si>
  <si>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</si>
  <si>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</si>
  <si>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</si>
  <si>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</si>
  <si>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</si>
  <si>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</si>
  <si>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</si>
  <si>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</si>
  <si>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</si>
  <si>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</si>
  <si>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</si>
  <si>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</si>
  <si>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</si>
  <si>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</si>
  <si>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</si>
  <si>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</si>
  <si>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</si>
  <si>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</si>
  <si>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</si>
  <si>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</si>
  <si>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</si>
  <si>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</si>
  <si>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</si>
  <si>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</si>
  <si>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</si>
  <si>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</si>
  <si>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</si>
  <si>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</si>
  <si>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</si>
  <si>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</si>
  <si>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</si>
  <si>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</si>
  <si>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</si>
  <si>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</si>
  <si>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</si>
  <si>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</si>
  <si>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</si>
  <si>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</si>
  <si>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</si>
  <si>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</si>
  <si>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</si>
  <si>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</si>
  <si>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</si>
  <si>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</si>
  <si>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</si>
  <si>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</si>
  <si>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</si>
  <si>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</si>
  <si>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</si>
  <si>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</si>
  <si>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</si>
  <si>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</si>
  <si>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</si>
  <si>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</si>
  <si>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</si>
  <si>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</si>
  <si>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</si>
  <si>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</si>
  <si>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</si>
  <si>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</si>
  <si>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</si>
  <si>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</si>
  <si>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</si>
  <si>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</si>
  <si>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</si>
  <si>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</si>
  <si>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</si>
  <si>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</si>
  <si>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</si>
  <si>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</si>
  <si>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</si>
  <si>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</si>
  <si>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</si>
  <si>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</si>
  <si>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</si>
  <si>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</si>
  <si>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</si>
  <si>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</si>
  <si>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</si>
  <si>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</si>
  <si>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</si>
  <si>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</si>
  <si>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</si>
  <si>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</si>
  <si>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</si>
  <si>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</si>
  <si>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</si>
  <si>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</si>
  <si>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</si>
  <si>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</si>
  <si>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</si>
  <si>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</si>
  <si>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</si>
  <si>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</si>
  <si>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</si>
  <si>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</si>
  <si>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</si>
  <si>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</si>
  <si>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</si>
  <si>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</si>
  <si>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</si>
  <si>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</si>
  <si>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</si>
  <si>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</si>
  <si>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</si>
  <si>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</si>
  <si>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</si>
  <si>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</si>
  <si>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</si>
  <si>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</si>
  <si>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</si>
  <si>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</si>
  <si>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</si>
  <si>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</si>
  <si>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</si>
  <si>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</si>
  <si>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</si>
  <si>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</si>
  <si>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</si>
  <si>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</si>
  <si>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</si>
  <si>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</si>
  <si>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</si>
  <si>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</si>
  <si>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</si>
  <si>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</si>
  <si>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</si>
  <si>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</si>
  <si>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</si>
  <si>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</si>
  <si>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</si>
  <si>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</si>
  <si>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</si>
  <si>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</si>
  <si>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</si>
  <si>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</si>
  <si>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</si>
  <si>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</si>
  <si>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</si>
  <si>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</si>
  <si>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</si>
  <si>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</si>
  <si>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</si>
  <si>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</si>
  <si>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</si>
  <si>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</si>
  <si>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</si>
  <si>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</si>
  <si>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</si>
  <si>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</si>
  <si>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</si>
  <si>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</si>
  <si>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</si>
  <si>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</si>
  <si>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</si>
  <si>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</si>
  <si>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</si>
  <si>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</si>
  <si>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</si>
  <si>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</si>
  <si>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</si>
  <si>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</si>
  <si>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</si>
  <si>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</si>
  <si>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</si>
  <si>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</si>
  <si>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</si>
  <si>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</si>
  <si>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</si>
  <si>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</si>
  <si>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</si>
  <si>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</si>
  <si>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</si>
  <si>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</si>
  <si>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</si>
  <si>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</si>
  <si>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</si>
  <si>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</si>
  <si>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</si>
  <si>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</si>
  <si>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</si>
  <si>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</si>
  <si>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</si>
  <si>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</si>
  <si>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</si>
  <si>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</si>
  <si>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</si>
  <si>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</si>
  <si>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</si>
  <si>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</si>
  <si>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</si>
  <si>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</si>
  <si>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</si>
  <si>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</si>
  <si>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</si>
  <si>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</si>
  <si>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</si>
  <si>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</si>
  <si>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</si>
  <si>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</si>
  <si>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</si>
  <si>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</si>
  <si>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</si>
  <si>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</si>
  <si>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</si>
  <si>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</si>
  <si>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</si>
  <si>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</si>
  <si>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</si>
  <si>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</si>
  <si>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</si>
  <si>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</si>
  <si>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</si>
  <si>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</si>
  <si>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</si>
  <si>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</si>
  <si>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</si>
  <si>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</si>
  <si>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</si>
  <si>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</si>
  <si>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</si>
  <si>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</si>
  <si>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</si>
  <si>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</si>
  <si>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</si>
  <si>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</si>
  <si>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</si>
  <si>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</si>
  <si>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</si>
  <si>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</si>
  <si>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</si>
  <si>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</si>
  <si>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</si>
  <si>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</si>
  <si>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</si>
  <si>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</si>
  <si>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</si>
  <si>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</si>
  <si>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</si>
  <si>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</si>
  <si>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</si>
  <si>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</si>
  <si>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</si>
  <si>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</si>
  <si>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</si>
  <si>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</si>
  <si>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</si>
  <si>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</si>
  <si>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</si>
  <si>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</si>
  <si>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</si>
  <si>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</si>
  <si>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</si>
  <si>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</si>
  <si>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</si>
  <si>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</si>
  <si>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</si>
  <si>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</si>
  <si>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</si>
  <si>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</si>
  <si>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</si>
  <si>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</si>
  <si>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</si>
  <si>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</si>
  <si>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</si>
  <si>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</si>
  <si>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</si>
  <si>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</si>
  <si>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</si>
  <si>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</si>
  <si>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</si>
  <si>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</si>
  <si>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</si>
  <si>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</si>
  <si>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</si>
  <si>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</si>
  <si>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</si>
  <si>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</si>
  <si>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</si>
  <si>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</si>
  <si>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</si>
  <si>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</si>
  <si>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</si>
  <si>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</si>
  <si>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</si>
  <si>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</si>
  <si>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</si>
  <si>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</si>
  <si>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</si>
  <si>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</si>
  <si>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</si>
  <si>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</si>
  <si>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</si>
  <si>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</si>
  <si>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</si>
  <si>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</si>
  <si>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</si>
  <si>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</si>
  <si>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</si>
  <si>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</si>
  <si>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</si>
  <si>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</si>
  <si>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</si>
  <si>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</si>
  <si>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</si>
  <si>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</si>
  <si>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</si>
  <si>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</si>
  <si>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</si>
  <si>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</si>
  <si>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</si>
  <si>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</si>
  <si>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</si>
  <si>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</si>
  <si>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</si>
  <si>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</si>
  <si>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</si>
  <si>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</si>
  <si>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</si>
  <si>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</si>
  <si>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</si>
  <si>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</si>
  <si>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</si>
  <si>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</si>
  <si>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</si>
  <si>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</si>
  <si>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</si>
  <si>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</si>
  <si>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</si>
  <si>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</si>
  <si>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</si>
  <si>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</si>
  <si>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</si>
  <si>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</si>
  <si>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</si>
  <si>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</si>
  <si>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</si>
  <si>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</si>
  <si>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</si>
  <si>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</si>
  <si>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</si>
  <si>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</si>
  <si>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</si>
  <si>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</si>
  <si>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</si>
  <si>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</si>
  <si>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</si>
  <si>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</si>
  <si>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</si>
  <si>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</si>
  <si>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</si>
  <si>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</si>
  <si>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</si>
  <si>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</si>
  <si>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</si>
  <si>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</si>
  <si>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</si>
  <si>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</si>
  <si>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</si>
  <si>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</si>
  <si>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</si>
  <si>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</si>
  <si>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</si>
  <si>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</si>
  <si>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</si>
  <si>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</si>
  <si>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</si>
  <si>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</si>
  <si>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</si>
  <si>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</si>
  <si>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</si>
  <si>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</si>
  <si>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</si>
  <si>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</si>
  <si>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</si>
  <si>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</si>
  <si>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</si>
  <si>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</si>
  <si>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</si>
  <si>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</si>
  <si>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</si>
  <si>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</si>
  <si>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</si>
  <si>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</si>
  <si>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</si>
  <si>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</si>
  <si>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</si>
  <si>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</si>
  <si>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</si>
  <si>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</si>
  <si>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</si>
  <si>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</si>
  <si>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</si>
  <si>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</si>
  <si>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</si>
  <si>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</si>
  <si>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</si>
  <si>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</si>
  <si>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</si>
  <si>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</si>
  <si>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</si>
  <si>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</si>
  <si>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</si>
  <si>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</si>
  <si>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</si>
  <si>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</si>
  <si>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</si>
  <si>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</si>
  <si>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</si>
  <si>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</si>
  <si>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</si>
  <si>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</si>
  <si>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</si>
  <si>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</si>
  <si>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</si>
  <si>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</si>
  <si>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</si>
  <si>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</si>
  <si>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</si>
  <si>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</si>
  <si>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</si>
  <si>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</si>
  <si>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</si>
  <si>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</si>
  <si>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</si>
  <si>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</si>
  <si>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</si>
  <si>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</si>
  <si>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</si>
  <si>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</si>
  <si>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</si>
  <si>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</si>
  <si>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</si>
  <si>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</si>
  <si>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</si>
  <si>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</si>
  <si>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</si>
  <si>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</si>
  <si>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</si>
  <si>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</si>
  <si>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</si>
  <si>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</si>
  <si>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</si>
  <si>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</si>
  <si>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</si>
  <si>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</si>
  <si>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</si>
  <si>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</si>
  <si>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</si>
  <si>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</si>
  <si>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</si>
  <si>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</si>
  <si>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</si>
  <si>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</si>
  <si>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</si>
  <si>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</si>
  <si>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</si>
  <si>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</si>
  <si>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</si>
  <si>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</si>
  <si>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</si>
  <si>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</si>
  <si>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</si>
  <si>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</si>
  <si>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</si>
  <si>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</si>
  <si>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</si>
  <si>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</si>
  <si>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</si>
  <si>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</si>
  <si>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</si>
  <si>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</si>
  <si>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</si>
  <si>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</si>
  <si>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</si>
  <si>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</si>
  <si>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</si>
  <si>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</si>
  <si>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</si>
  <si>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</si>
  <si>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</si>
  <si>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</si>
  <si>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</si>
  <si>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</si>
  <si>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</si>
  <si>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</si>
  <si>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</si>
  <si>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</si>
  <si>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</si>
  <si>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</si>
  <si>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</si>
  <si>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</si>
  <si>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</si>
  <si>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</si>
  <si>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</si>
  <si>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</si>
  <si>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</si>
  <si>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</si>
  <si>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</si>
  <si>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</si>
  <si>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</si>
  <si>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</si>
  <si>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</si>
  <si>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</si>
  <si>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</si>
  <si>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</si>
  <si>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</si>
  <si>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</si>
  <si>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</si>
  <si>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</si>
  <si>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</si>
  <si>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</si>
  <si>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</si>
  <si>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</si>
  <si>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</si>
  <si>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</si>
  <si>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</si>
  <si>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</si>
  <si>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</si>
  <si>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</si>
  <si>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</si>
  <si>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</si>
  <si>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</si>
  <si>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</si>
  <si>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</si>
  <si>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</si>
  <si>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</si>
  <si>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</si>
  <si>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</si>
  <si>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</si>
  <si>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</si>
  <si>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</si>
  <si>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</si>
  <si>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</si>
  <si>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</si>
  <si>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</si>
  <si>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</si>
  <si>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</si>
  <si>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</si>
  <si>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</si>
  <si>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</si>
  <si>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</si>
  <si>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</si>
  <si>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</si>
  <si>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</si>
  <si>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</si>
  <si>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</si>
  <si>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</si>
  <si>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</si>
  <si>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</si>
  <si>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</si>
  <si>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</si>
  <si>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</si>
  <si>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</si>
  <si>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</si>
  <si>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</si>
  <si>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</si>
  <si>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</si>
  <si>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</si>
  <si>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</si>
  <si>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</si>
  <si>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</si>
  <si>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</si>
  <si>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</si>
  <si>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</si>
  <si>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</si>
  <si>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</si>
  <si>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</si>
  <si>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</si>
  <si>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</si>
  <si>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</si>
  <si>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</si>
  <si>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</si>
  <si>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</si>
  <si>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</si>
  <si>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</si>
  <si>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</si>
  <si>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</si>
  <si>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</si>
  <si>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</si>
  <si>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</si>
  <si>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</si>
  <si>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</si>
  <si>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</si>
  <si>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</si>
  <si>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</si>
  <si>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</si>
  <si>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</si>
  <si>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</si>
  <si>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</si>
  <si>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</si>
  <si>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</si>
  <si>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</si>
  <si>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</si>
  <si>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</si>
  <si>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</si>
  <si>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</si>
  <si>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</si>
  <si>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</si>
  <si>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</si>
  <si>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</si>
  <si>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</si>
  <si>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</si>
  <si>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</si>
  <si>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</si>
  <si>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</si>
  <si>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</si>
  <si>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</si>
  <si>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</si>
  <si>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</si>
  <si>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</si>
  <si>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</si>
  <si>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</si>
  <si>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</si>
  <si>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</si>
  <si>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</si>
  <si>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</si>
  <si>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</si>
  <si>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</si>
  <si>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</si>
  <si>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</si>
  <si>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</si>
  <si>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</si>
  <si>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</si>
  <si>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</si>
  <si>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</si>
  <si>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</si>
  <si>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</si>
  <si>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</si>
  <si>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</si>
  <si>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</si>
  <si>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</si>
  <si>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</si>
  <si>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</si>
  <si>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</si>
  <si>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</si>
  <si>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</si>
  <si>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</si>
  <si>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</si>
  <si>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</si>
  <si>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</si>
  <si>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</si>
  <si>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</si>
  <si>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</si>
  <si>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</si>
  <si>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</si>
  <si>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</si>
  <si>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</si>
  <si>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</si>
  <si>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</si>
  <si>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</si>
  <si>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</si>
  <si>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</si>
  <si>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</si>
  <si>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</si>
  <si>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</si>
  <si>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</si>
  <si>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</si>
  <si>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</si>
  <si>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</si>
  <si>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</si>
  <si>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</si>
  <si>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</si>
  <si>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</si>
  <si>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</si>
  <si>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</si>
  <si>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</si>
  <si>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</si>
  <si>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</si>
  <si>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</si>
  <si>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</si>
  <si>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</si>
  <si>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</si>
  <si>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</si>
  <si>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</si>
  <si>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</si>
  <si>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</si>
  <si>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</si>
  <si>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</si>
  <si>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</si>
  <si>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</si>
  <si>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</si>
  <si>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</si>
  <si>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</si>
  <si>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</si>
  <si>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</si>
  <si>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</si>
  <si>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</si>
  <si>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</si>
  <si>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</si>
  <si>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</si>
  <si>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</si>
  <si>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</si>
  <si>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</si>
  <si>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</si>
  <si>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</si>
  <si>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</si>
  <si>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</si>
  <si>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</si>
  <si>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</si>
  <si>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</si>
  <si>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</si>
  <si>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</si>
  <si>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</si>
  <si>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</si>
  <si>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</si>
  <si>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</si>
  <si>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</si>
  <si>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</si>
  <si>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</si>
  <si>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</si>
  <si>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</si>
  <si>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</si>
  <si>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</si>
  <si>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</si>
  <si>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</si>
  <si>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</si>
  <si>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</si>
  <si>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</si>
  <si>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</si>
  <si>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</si>
  <si>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</si>
  <si>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</si>
  <si>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</si>
  <si>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</si>
  <si>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</si>
  <si>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</si>
  <si>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</si>
  <si>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</si>
  <si>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</si>
  <si>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</si>
  <si>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</si>
  <si>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</si>
  <si>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</si>
  <si>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</si>
  <si>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</si>
  <si>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</si>
  <si>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</si>
  <si>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</si>
  <si>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</si>
  <si>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</si>
  <si>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</si>
  <si>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</si>
  <si>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</si>
  <si>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</si>
  <si>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</si>
  <si>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</si>
  <si>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</si>
  <si>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</si>
  <si>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</si>
  <si>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</si>
  <si>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</si>
  <si>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</si>
  <si>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</si>
  <si>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</si>
  <si>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</si>
  <si>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</si>
  <si>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</si>
  <si>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</si>
  <si>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</si>
  <si>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</si>
  <si>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</si>
  <si>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</si>
  <si>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</si>
  <si>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</si>
  <si>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</si>
  <si>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</si>
  <si>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</si>
  <si>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</si>
  <si>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</si>
  <si>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</si>
  <si>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</si>
  <si>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</si>
  <si>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</si>
  <si>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</si>
  <si>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</si>
  <si>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</si>
  <si>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</si>
  <si>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</si>
  <si>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</si>
  <si>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</si>
  <si>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</si>
  <si>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</si>
  <si>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</si>
  <si>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</si>
  <si>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</si>
  <si>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</si>
  <si>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</si>
  <si>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</si>
  <si>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</si>
  <si>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</si>
  <si>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</si>
  <si>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</si>
  <si>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</si>
  <si>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</si>
  <si>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</si>
  <si>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</si>
  <si>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</si>
  <si>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</si>
  <si>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</si>
  <si>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</si>
  <si>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</si>
  <si>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</si>
  <si>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</si>
  <si>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</si>
  <si>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</si>
  <si>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</si>
  <si>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</si>
  <si>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</si>
  <si>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</si>
  <si>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</si>
  <si>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</si>
  <si>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</si>
  <si>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</si>
  <si>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</si>
  <si>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</si>
  <si>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</si>
  <si>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</si>
  <si>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</si>
  <si>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</si>
  <si>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</si>
  <si>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</si>
  <si>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</si>
  <si>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</si>
  <si>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</si>
  <si>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</si>
  <si>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</si>
  <si>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</si>
  <si>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</si>
  <si>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</si>
  <si>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</si>
  <si>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</si>
  <si>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</si>
  <si>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</si>
  <si>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</si>
  <si>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</si>
  <si>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</si>
  <si>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</si>
  <si>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</si>
  <si>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</si>
  <si>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</si>
  <si>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</si>
  <si>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</si>
  <si>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</si>
  <si>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</si>
  <si>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</si>
  <si>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</si>
  <si>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</si>
  <si>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</si>
  <si>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</si>
  <si>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</si>
  <si>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</si>
  <si>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</si>
  <si>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</si>
  <si>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</si>
  <si>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</si>
  <si>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</si>
  <si>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</si>
  <si>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</si>
  <si>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</si>
  <si>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</si>
  <si>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</si>
  <si>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</si>
  <si>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</si>
  <si>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</si>
  <si>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</si>
  <si>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</si>
  <si>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</si>
  <si>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</si>
  <si>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</si>
  <si>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</si>
  <si>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</si>
  <si>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</si>
  <si>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</si>
  <si>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</si>
  <si>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</si>
  <si>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</si>
  <si>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</si>
  <si>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</si>
  <si>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</si>
  <si>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</si>
  <si>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</si>
  <si>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</si>
  <si>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</si>
  <si>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</si>
  <si>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</si>
  <si>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</si>
  <si>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</si>
  <si>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</si>
  <si>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</si>
  <si>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</si>
  <si>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</si>
  <si>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</si>
  <si>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</si>
  <si>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</si>
  <si>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</si>
  <si>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</si>
  <si>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</si>
  <si>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</si>
  <si>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</si>
  <si>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</si>
  <si>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</si>
  <si>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</si>
  <si>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</si>
  <si>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</si>
  <si>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</si>
  <si>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</si>
  <si>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</si>
  <si>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</si>
  <si>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</si>
  <si>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</si>
  <si>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</si>
  <si>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</si>
  <si>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</si>
  <si>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</si>
  <si>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</si>
  <si>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</si>
  <si>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</si>
  <si>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</si>
  <si>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</si>
  <si>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</si>
  <si>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</si>
  <si>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</si>
  <si>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</si>
  <si>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</si>
  <si>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</si>
  <si>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</si>
  <si>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</si>
  <si>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</si>
  <si>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</si>
  <si>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</si>
  <si>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</si>
  <si>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</si>
  <si>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</si>
  <si>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</si>
  <si>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</si>
  <si>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</si>
  <si>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</si>
  <si>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</si>
  <si>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</si>
  <si>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</si>
  <si>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</si>
  <si>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</si>
  <si>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</si>
  <si>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</si>
  <si>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</si>
  <si>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</si>
  <si>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</si>
  <si>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</si>
  <si>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</si>
  <si>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</si>
  <si>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</si>
  <si>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</si>
  <si>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</si>
  <si>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</si>
  <si>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</si>
  <si>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</si>
  <si>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</si>
  <si>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</si>
  <si>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</si>
  <si>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</si>
  <si>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</si>
  <si>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</si>
  <si>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</si>
  <si>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</si>
  <si>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</si>
  <si>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</si>
  <si>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</si>
  <si>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</si>
  <si>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</si>
  <si>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</si>
  <si>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</si>
  <si>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</si>
  <si>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</si>
  <si>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</si>
  <si>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</si>
  <si>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</si>
  <si>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</si>
  <si>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</si>
  <si>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</si>
  <si>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</si>
  <si>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</si>
  <si>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</si>
  <si>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</si>
  <si>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</si>
  <si>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</si>
  <si>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</si>
  <si>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</si>
  <si>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</si>
  <si>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</si>
  <si>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</si>
  <si>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</si>
  <si>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</si>
  <si>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</si>
  <si>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</si>
  <si>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</si>
  <si>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</si>
  <si>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</si>
  <si>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</si>
  <si>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</si>
  <si>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</si>
  <si>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</si>
  <si>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</si>
  <si>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</si>
  <si>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</si>
  <si>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</si>
  <si>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</si>
  <si>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</si>
  <si>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</si>
  <si>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</si>
  <si>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</si>
  <si>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</si>
  <si>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</si>
  <si>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</si>
  <si>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</si>
  <si>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</si>
  <si>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</si>
  <si>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</si>
  <si>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</si>
  <si>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</si>
  <si>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</si>
  <si>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</si>
  <si>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</si>
  <si>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</si>
  <si>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</si>
  <si>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</si>
  <si>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</si>
  <si>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</si>
  <si>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</si>
  <si>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</si>
  <si>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</si>
  <si>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</si>
  <si>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</si>
  <si>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</si>
  <si>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</si>
  <si>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</si>
  <si>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</si>
  <si>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</si>
  <si>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</si>
  <si>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</si>
  <si>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</si>
  <si>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</si>
  <si>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</si>
  <si>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</si>
  <si>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</si>
  <si>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</si>
  <si>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</si>
  <si>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</si>
  <si>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</si>
  <si>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</si>
  <si>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</si>
  <si>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</si>
  <si>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</si>
  <si>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</si>
  <si>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</si>
  <si>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</si>
  <si>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</si>
  <si>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</si>
  <si>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</si>
  <si>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</si>
  <si>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</si>
  <si>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</si>
  <si>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</si>
  <si>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</si>
  <si>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</si>
  <si>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</si>
  <si>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</si>
  <si>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</si>
  <si>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</si>
  <si>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</si>
  <si>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</si>
  <si>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</si>
  <si>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</si>
  <si>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</si>
  <si>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</si>
  <si>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</si>
  <si>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</si>
  <si>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</si>
  <si>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</si>
  <si>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</si>
  <si>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</si>
  <si>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</si>
  <si>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</si>
  <si>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</si>
  <si>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</si>
  <si>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</si>
  <si>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</si>
  <si>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</si>
  <si>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</si>
  <si>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</si>
  <si>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</si>
  <si>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</si>
  <si>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</si>
  <si>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</si>
  <si>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</si>
  <si>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</si>
  <si>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</si>
  <si>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</si>
  <si>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</si>
  <si>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</si>
  <si>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</si>
  <si>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</si>
  <si>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</si>
  <si>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</si>
  <si>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</si>
  <si>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</si>
  <si>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</si>
  <si>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</si>
  <si>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</si>
  <si>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</si>
  <si>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</si>
  <si>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</si>
  <si>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</si>
  <si>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</si>
  <si>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</si>
  <si>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</si>
  <si>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</si>
  <si>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</si>
  <si>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</si>
  <si>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</si>
  <si>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</si>
  <si>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</si>
  <si>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</si>
  <si>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</si>
  <si>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</si>
  <si>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</si>
  <si>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</si>
  <si>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</si>
  <si>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</si>
  <si>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</si>
  <si>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</si>
  <si>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</si>
  <si>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</si>
  <si>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</si>
  <si>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</si>
  <si>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</si>
  <si>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</si>
  <si>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</si>
  <si>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</si>
  <si>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</si>
  <si>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</si>
  <si>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</si>
  <si>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</si>
  <si>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</si>
  <si>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</si>
  <si>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</si>
  <si>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</si>
  <si>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</si>
  <si>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</si>
  <si>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</si>
  <si>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</si>
  <si>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</si>
  <si>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</si>
  <si>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</si>
  <si>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</si>
  <si>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</si>
  <si>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</si>
  <si>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</si>
  <si>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</si>
  <si>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</si>
  <si>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</si>
  <si>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</si>
  <si>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</si>
  <si>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</si>
  <si>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</si>
  <si>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</si>
  <si>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</si>
  <si>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</si>
  <si>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</si>
  <si>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</si>
  <si>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</si>
  <si>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</si>
  <si>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</si>
  <si>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</si>
  <si>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</si>
  <si>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</si>
  <si>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</si>
  <si>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</si>
  <si>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</si>
  <si>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</si>
  <si>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</si>
  <si>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</si>
  <si>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</si>
  <si>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</si>
  <si>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</si>
  <si>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</si>
  <si>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</si>
  <si>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</si>
  <si>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</si>
  <si>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</si>
  <si>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</si>
  <si>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</si>
  <si>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</si>
  <si>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</si>
  <si>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</si>
  <si>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</si>
  <si>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</si>
  <si>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</si>
  <si>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</si>
  <si>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</si>
  <si>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</si>
  <si>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</si>
  <si>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</si>
  <si>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</si>
  <si>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</si>
  <si>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</si>
  <si>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</si>
  <si>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</si>
  <si>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</si>
  <si>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</si>
  <si>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</si>
  <si>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</si>
  <si>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</si>
  <si>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</si>
  <si>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</si>
  <si>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</si>
  <si>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</si>
  <si>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</si>
  <si>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</si>
  <si>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</si>
  <si>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</si>
  <si>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</si>
  <si>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</si>
  <si>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</si>
  <si>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</si>
  <si>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</si>
  <si>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</si>
  <si>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</si>
  <si>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</si>
  <si>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</si>
  <si>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</si>
  <si>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</si>
  <si>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</si>
  <si>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</si>
  <si>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</si>
  <si>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</si>
  <si>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</si>
  <si>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</si>
  <si>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</si>
  <si>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</si>
  <si>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</si>
  <si>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</si>
  <si>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</si>
  <si>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</si>
  <si>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</si>
  <si>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</si>
  <si>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</si>
  <si>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</si>
  <si>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</si>
  <si>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</si>
  <si>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</si>
  <si>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</si>
  <si>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</si>
  <si>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</si>
  <si>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</si>
  <si>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</si>
  <si>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</si>
  <si>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</si>
  <si>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</si>
  <si>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</si>
  <si>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</si>
  <si>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</si>
  <si>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</si>
  <si>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</si>
  <si>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</si>
  <si>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</si>
  <si>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</si>
  <si>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</si>
  <si>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</si>
  <si>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</si>
  <si>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</si>
  <si>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</si>
  <si>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</si>
  <si>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</si>
  <si>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</si>
  <si>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</si>
  <si>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</si>
  <si>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</si>
  <si>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</si>
  <si>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</si>
  <si>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</si>
  <si>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</si>
  <si>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</si>
  <si>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</si>
  <si>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</si>
  <si>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</si>
  <si>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</si>
  <si>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</si>
  <si>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</si>
  <si>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</si>
  <si>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</si>
  <si>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</si>
  <si>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</si>
  <si>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</si>
  <si>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</si>
  <si>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</si>
  <si>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</si>
  <si>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</si>
  <si>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</si>
  <si>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</si>
  <si>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</si>
  <si>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</si>
  <si>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</si>
  <si>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</si>
  <si>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</si>
  <si>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</si>
  <si>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</si>
  <si>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</si>
  <si>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</si>
  <si>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</si>
  <si>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</si>
  <si>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</si>
  <si>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</si>
  <si>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</si>
  <si>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</si>
  <si>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</si>
  <si>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</si>
  <si>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</si>
  <si>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</si>
  <si>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</si>
  <si>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</si>
  <si>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</si>
  <si>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</si>
  <si>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</si>
  <si>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</si>
  <si>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</si>
  <si>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</si>
  <si>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</si>
  <si>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</si>
  <si>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</si>
  <si>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</si>
  <si>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</si>
  <si>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</si>
  <si>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</si>
  <si>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</si>
  <si>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</si>
  <si>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</si>
  <si>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</si>
  <si>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</si>
  <si>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</si>
  <si>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</si>
  <si>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</si>
  <si>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</si>
  <si>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</si>
  <si>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</si>
  <si>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</si>
  <si>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</si>
  <si>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</si>
  <si>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</si>
  <si>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</si>
  <si>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</si>
  <si>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</si>
  <si>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</si>
  <si>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</si>
  <si>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</si>
  <si>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</si>
  <si>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</si>
  <si>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</si>
  <si>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</si>
  <si>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</si>
  <si>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</si>
  <si>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</si>
  <si>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</si>
  <si>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</si>
  <si>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</si>
  <si>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</si>
  <si>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</si>
  <si>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</si>
  <si>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</si>
  <si>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</si>
  <si>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</si>
  <si>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</si>
  <si>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</si>
  <si>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</si>
  <si>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</si>
  <si>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</si>
  <si>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</si>
  <si>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</si>
  <si>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</si>
  <si>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</si>
  <si>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</si>
  <si>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</si>
  <si>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</si>
  <si>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</si>
  <si>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</si>
  <si>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</si>
  <si>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</si>
  <si>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</si>
  <si>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</si>
  <si>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</si>
  <si>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</si>
  <si>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</si>
  <si>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</si>
  <si>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</si>
  <si>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</si>
  <si>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</si>
  <si>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</si>
  <si>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</si>
  <si>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</si>
  <si>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</si>
  <si>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</si>
  <si>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</si>
  <si>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</si>
  <si>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</si>
  <si>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</si>
  <si>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</si>
  <si>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</si>
  <si>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</si>
  <si>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</si>
  <si>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</si>
  <si>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</si>
  <si>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</si>
  <si>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</si>
  <si>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</si>
  <si>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</si>
  <si>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</si>
  <si>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</si>
  <si>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</si>
  <si>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</si>
  <si>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</si>
  <si>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</si>
  <si>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</si>
  <si>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</si>
  <si>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</si>
  <si>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</si>
  <si>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</si>
  <si>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</si>
  <si>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</si>
  <si>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</si>
  <si>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</si>
  <si>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</si>
  <si>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</si>
  <si>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</si>
  <si>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</si>
  <si>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</si>
  <si>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</si>
  <si>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</si>
  <si>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</si>
  <si>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</si>
  <si>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</si>
  <si>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</si>
  <si>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</si>
  <si>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</si>
  <si>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</si>
  <si>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</si>
  <si>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</si>
  <si>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</si>
  <si>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</si>
  <si>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</si>
  <si>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</si>
  <si>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</si>
  <si>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</si>
  <si>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</si>
  <si>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</si>
  <si>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</si>
  <si>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</si>
  <si>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</si>
  <si>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</si>
  <si>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</si>
  <si>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</si>
  <si>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</si>
  <si>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</si>
  <si>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</si>
  <si>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</si>
  <si>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</si>
  <si>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</si>
  <si>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</si>
  <si>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</si>
  <si>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</si>
  <si>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</si>
  <si>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</si>
  <si>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</si>
  <si>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</si>
  <si>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</si>
  <si>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</si>
  <si>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</si>
  <si>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</si>
  <si>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</si>
  <si>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</si>
  <si>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</si>
  <si>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</si>
  <si>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</si>
  <si>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</si>
  <si>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</si>
  <si>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</si>
  <si>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</si>
  <si>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</si>
  <si>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</si>
  <si>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</si>
  <si>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</si>
  <si>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</si>
  <si>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</si>
  <si>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</si>
  <si>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</si>
  <si>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</si>
  <si>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</si>
  <si>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</si>
  <si>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</si>
  <si>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</si>
  <si>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</si>
  <si>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</si>
  <si>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</si>
  <si>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</si>
  <si>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</si>
  <si>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</si>
  <si>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</si>
  <si>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</si>
  <si>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</si>
  <si>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</si>
  <si>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</si>
  <si>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</si>
  <si>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</si>
  <si>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</si>
  <si>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</si>
  <si>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</si>
  <si>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</si>
  <si>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</si>
  <si>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</si>
  <si>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</si>
  <si>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</si>
  <si>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</si>
  <si>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</si>
  <si>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</si>
  <si>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</si>
  <si>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</si>
  <si>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</si>
  <si>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</si>
  <si>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</si>
  <si>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</si>
  <si>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</si>
  <si>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</si>
  <si>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</si>
  <si>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</si>
  <si>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</si>
  <si>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</si>
  <si>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</si>
  <si>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</si>
  <si>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</si>
  <si>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</si>
  <si>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</si>
  <si>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</si>
  <si>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</si>
  <si>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</si>
  <si>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</si>
  <si>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</si>
  <si>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</si>
  <si>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</si>
  <si>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</si>
  <si>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</si>
  <si>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</si>
  <si>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</si>
  <si>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</si>
  <si>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</si>
  <si>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</si>
  <si>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</si>
  <si>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</si>
  <si>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</si>
  <si>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</si>
  <si>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</si>
  <si>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</si>
  <si>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</si>
  <si>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</si>
  <si>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</si>
  <si>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</si>
  <si>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</si>
  <si>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</si>
  <si>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</si>
  <si>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</si>
  <si>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</si>
  <si>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</si>
  <si>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</si>
  <si>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</si>
  <si>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</si>
  <si>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</si>
  <si>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</si>
  <si>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</si>
  <si>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</si>
  <si>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</si>
  <si>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</si>
  <si>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</si>
  <si>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</si>
  <si>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</si>
  <si>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</si>
  <si>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</si>
  <si>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</si>
  <si>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</si>
  <si>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</si>
  <si>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</si>
  <si>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</si>
  <si>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</si>
  <si>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</si>
  <si>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</si>
  <si>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</si>
  <si>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</si>
  <si>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</si>
  <si>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</si>
  <si>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</si>
  <si>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</si>
  <si>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</si>
  <si>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</si>
  <si>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</si>
  <si>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</si>
  <si>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</si>
  <si>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</si>
  <si>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</si>
  <si>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</si>
  <si>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</si>
  <si>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</si>
  <si>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</si>
  <si>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</si>
  <si>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</si>
  <si>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</si>
  <si>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</si>
  <si>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</si>
  <si>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</si>
  <si>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</si>
  <si>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</si>
  <si>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</si>
  <si>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</si>
  <si>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</si>
  <si>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</si>
  <si>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</si>
  <si>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</si>
  <si>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</si>
  <si>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</si>
  <si>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</si>
  <si>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</si>
  <si>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</si>
  <si>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</si>
  <si>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</si>
  <si>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</si>
  <si>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</si>
  <si>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</si>
  <si>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</si>
  <si>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</si>
  <si>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</si>
  <si>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</si>
  <si>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</si>
  <si>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</si>
  <si>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</si>
  <si>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</si>
  <si>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</si>
  <si>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</si>
  <si>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</si>
  <si>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</si>
  <si>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</si>
  <si>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</si>
  <si>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</si>
  <si>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</si>
  <si>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</si>
  <si>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</si>
  <si>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</si>
  <si>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</si>
  <si>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</si>
  <si>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</si>
  <si>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</si>
  <si>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</si>
  <si>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</si>
  <si>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</si>
  <si>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</si>
  <si>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</si>
  <si>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</si>
  <si>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</si>
  <si>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</si>
  <si>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</si>
  <si>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</si>
  <si>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</si>
  <si>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</si>
  <si>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</si>
  <si>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</si>
  <si>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</si>
  <si>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</si>
  <si>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</si>
  <si>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</si>
  <si>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</si>
  <si>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</si>
  <si>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</si>
  <si>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</si>
  <si>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</si>
  <si>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</si>
  <si>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</si>
  <si>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</si>
  <si>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</si>
  <si>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</si>
  <si>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</si>
  <si>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</si>
  <si>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</si>
  <si>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</si>
  <si>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</si>
  <si>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</si>
  <si>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</si>
  <si>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</si>
  <si>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</si>
  <si>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</si>
  <si>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</si>
  <si>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</si>
  <si>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</si>
  <si>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</si>
  <si>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</si>
  <si>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</si>
  <si>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</si>
  <si>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</si>
  <si>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</si>
  <si>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</si>
  <si>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</si>
  <si>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</si>
  <si>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</si>
  <si>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</si>
  <si>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</si>
  <si>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</si>
  <si>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</si>
  <si>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</si>
  <si>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</si>
  <si>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</si>
  <si>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</si>
  <si>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</si>
  <si>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</si>
  <si>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</si>
  <si>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</si>
  <si>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</si>
  <si>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</si>
  <si>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</si>
  <si>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</si>
  <si>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</si>
  <si>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</si>
  <si>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</si>
  <si>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</si>
  <si>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</si>
  <si>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</si>
  <si>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</si>
  <si>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</si>
  <si>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</si>
  <si>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</si>
  <si>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</si>
  <si>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</si>
  <si>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</si>
  <si>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</si>
  <si>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</si>
  <si>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</si>
  <si>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</si>
  <si>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</si>
  <si>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</si>
  <si>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</si>
  <si>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</si>
  <si>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</si>
  <si>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</si>
  <si>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</si>
  <si>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</si>
  <si>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</si>
  <si>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</si>
  <si>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</si>
  <si>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</si>
  <si>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</si>
  <si>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</si>
  <si>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</si>
  <si>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</si>
  <si>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</si>
  <si>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</si>
  <si>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</si>
  <si>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</si>
  <si>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</si>
  <si>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</si>
  <si>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</si>
  <si>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</si>
  <si>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</si>
  <si>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</si>
  <si>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</si>
  <si>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</si>
  <si>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</si>
  <si>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</si>
  <si>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</si>
  <si>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</si>
  <si>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</si>
  <si>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</si>
  <si>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</si>
  <si>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</si>
  <si>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</si>
  <si>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</si>
  <si>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</si>
  <si>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</si>
  <si>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</si>
  <si>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</si>
  <si>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</si>
  <si>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</si>
  <si>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</si>
  <si>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</si>
  <si>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</si>
  <si>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</si>
  <si>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</si>
  <si>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</si>
  <si>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</si>
  <si>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</si>
  <si>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</si>
  <si>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</si>
  <si>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</si>
  <si>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</si>
  <si>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</si>
  <si>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</si>
  <si>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</si>
  <si>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</si>
  <si>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</si>
  <si>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</si>
  <si>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</si>
  <si>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</si>
  <si>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</si>
  <si>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</si>
  <si>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</si>
  <si>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</si>
  <si>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</si>
  <si>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</si>
  <si>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</si>
  <si>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</si>
  <si>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</si>
  <si>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</si>
  <si>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</si>
  <si>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</si>
  <si>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</si>
  <si>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</si>
  <si>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</si>
  <si>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</si>
  <si>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</si>
  <si>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</si>
  <si>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</si>
  <si>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</si>
  <si>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</si>
  <si>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</si>
  <si>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</si>
  <si>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</si>
  <si>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</si>
  <si>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</si>
  <si>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</si>
  <si>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</si>
  <si>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</si>
  <si>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</si>
  <si>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</si>
  <si>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</si>
  <si>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</si>
  <si>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</si>
  <si>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</si>
  <si>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</si>
  <si>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</si>
  <si>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</si>
  <si>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</si>
  <si>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</si>
  <si>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</si>
  <si>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</si>
  <si>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</si>
  <si>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</si>
  <si>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</si>
  <si>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</si>
  <si>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</si>
  <si>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</si>
  <si>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</si>
  <si>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</si>
  <si>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</si>
  <si>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</si>
  <si>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</si>
  <si>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</si>
  <si>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</si>
  <si>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</si>
  <si>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</si>
  <si>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</si>
  <si>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</si>
  <si>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</si>
  <si>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</si>
  <si>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</si>
  <si>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</si>
  <si>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</si>
  <si>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</si>
  <si>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</si>
  <si>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</si>
  <si>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</si>
  <si>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</si>
  <si>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</si>
  <si>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</si>
  <si>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</si>
  <si>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</si>
  <si>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</si>
  <si>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</si>
  <si>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</si>
  <si>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</si>
  <si>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</si>
  <si>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</si>
  <si>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</si>
  <si>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</si>
  <si>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</si>
  <si>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</si>
  <si>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</si>
  <si>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</si>
  <si>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</si>
  <si>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</si>
  <si>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</si>
  <si>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</si>
  <si>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</si>
  <si>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</si>
  <si>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</si>
  <si>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</si>
  <si>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</si>
  <si>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</si>
  <si>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</si>
  <si>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</si>
  <si>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</si>
  <si>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</si>
  <si>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</si>
  <si>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</si>
  <si>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</si>
  <si>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</si>
  <si>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</si>
  <si>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</si>
  <si>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</si>
  <si>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</si>
  <si>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</si>
  <si>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</si>
  <si>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</si>
  <si>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</si>
  <si>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</si>
  <si>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</si>
  <si>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</si>
  <si>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</si>
  <si>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</si>
  <si>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</si>
  <si>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</si>
  <si>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</si>
  <si>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</si>
  <si>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</si>
  <si>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</si>
  <si>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</si>
  <si>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</si>
  <si>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</si>
  <si>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</si>
  <si>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</si>
  <si>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</si>
  <si>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</si>
  <si>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</si>
  <si>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</si>
  <si>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</si>
  <si>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</si>
  <si>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</si>
  <si>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</si>
  <si>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</si>
  <si>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</si>
  <si>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</si>
  <si>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</si>
  <si>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</si>
  <si>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</si>
  <si>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</si>
  <si>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</si>
  <si>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</si>
  <si>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</si>
  <si>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</si>
  <si>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</si>
  <si>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</si>
  <si>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</si>
  <si>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</si>
  <si>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</si>
  <si>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</si>
  <si>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</si>
  <si>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</si>
  <si>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</si>
  <si>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</si>
  <si>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</si>
  <si>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</si>
  <si>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</si>
  <si>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</si>
  <si>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</si>
  <si>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</si>
  <si>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</si>
  <si>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</si>
  <si>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</si>
  <si>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</si>
  <si>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</si>
  <si>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</si>
  <si>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</si>
  <si>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</si>
  <si>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</si>
  <si>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</si>
  <si>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</si>
  <si>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</si>
  <si>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</si>
  <si>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</si>
  <si>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</si>
  <si>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</si>
  <si>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</si>
  <si>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</si>
  <si>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</si>
  <si>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</si>
  <si>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</si>
  <si>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</si>
  <si>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</si>
  <si>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</si>
  <si>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</si>
  <si>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</si>
  <si>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</si>
  <si>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</si>
  <si>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</si>
  <si>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</si>
  <si>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</si>
  <si>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</si>
  <si>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</si>
  <si>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</si>
  <si>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</si>
  <si>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</si>
  <si>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</si>
  <si>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</si>
  <si>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</si>
  <si>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</si>
  <si>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</si>
  <si>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</si>
  <si>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</si>
  <si>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</si>
  <si>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</si>
  <si>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</si>
  <si>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</si>
  <si>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</si>
  <si>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</si>
  <si>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</si>
  <si>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</si>
  <si>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</si>
  <si>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</si>
  <si>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</si>
  <si>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</si>
  <si>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</si>
  <si>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</si>
  <si>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</si>
  <si>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</si>
  <si>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</si>
  <si>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</si>
  <si>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</si>
  <si>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</si>
  <si>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</si>
  <si>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</si>
  <si>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</si>
  <si>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</si>
  <si>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</si>
  <si>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</si>
  <si>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</si>
  <si>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</si>
  <si>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</si>
  <si>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</si>
  <si>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</si>
  <si>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</si>
  <si>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</si>
  <si>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</si>
  <si>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</si>
  <si>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</si>
  <si>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</si>
  <si>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</si>
  <si>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</si>
  <si>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</si>
  <si>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</si>
  <si>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</si>
  <si>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</si>
  <si>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</si>
  <si>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</si>
  <si>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</si>
  <si>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</si>
  <si>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</si>
  <si>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</si>
  <si>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</si>
  <si>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</si>
  <si>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</si>
  <si>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</si>
  <si>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</si>
  <si>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</si>
  <si>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</si>
  <si>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</si>
  <si>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</si>
  <si>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</si>
  <si>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</si>
  <si>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</si>
  <si>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</si>
  <si>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</si>
  <si>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</si>
  <si>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</si>
  <si>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</si>
  <si>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</si>
  <si>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</si>
  <si>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</si>
  <si>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</si>
  <si>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</si>
  <si>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</si>
  <si>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</si>
  <si>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</si>
  <si>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</si>
  <si>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</si>
  <si>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</si>
  <si>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</si>
  <si>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</si>
  <si>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</si>
  <si>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</si>
  <si>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</si>
  <si>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</si>
  <si>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</si>
  <si>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</si>
  <si>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</si>
  <si>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</si>
  <si>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</si>
  <si>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</si>
  <si>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</si>
  <si>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</si>
  <si>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</si>
  <si>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</si>
  <si>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</si>
  <si>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</si>
  <si>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</si>
  <si>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</si>
  <si>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</si>
  <si>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</si>
  <si>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</si>
  <si>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</si>
  <si>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</si>
  <si>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</si>
  <si>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</si>
  <si>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</si>
  <si>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</si>
  <si>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</si>
  <si>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</si>
  <si>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</si>
  <si>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</si>
  <si>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</si>
  <si>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</si>
  <si>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</si>
  <si>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</si>
  <si>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</si>
  <si>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</si>
  <si>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</si>
  <si>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</si>
  <si>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</si>
  <si>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</si>
  <si>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</si>
  <si>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</si>
  <si>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</si>
  <si>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</si>
  <si>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</si>
  <si>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</si>
  <si>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</si>
  <si>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</si>
  <si>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</si>
  <si>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</si>
  <si>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</si>
  <si>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</si>
  <si>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</si>
  <si>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</si>
  <si>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</si>
  <si>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</si>
  <si>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</si>
  <si>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</si>
  <si>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</si>
  <si>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</si>
  <si>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</si>
  <si>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</si>
  <si>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</si>
  <si>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</si>
  <si>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</si>
  <si>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</si>
  <si>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</si>
  <si>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</si>
  <si>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</si>
  <si>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</si>
  <si>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</si>
  <si>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</si>
  <si>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</si>
  <si>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</si>
  <si>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</si>
  <si>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</si>
  <si>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</si>
  <si>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</si>
  <si>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</si>
  <si>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</si>
  <si>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</si>
  <si>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</si>
  <si>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</si>
  <si>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</si>
  <si>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</si>
  <si>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</si>
  <si>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</si>
  <si>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</si>
  <si>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</si>
  <si>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</si>
  <si>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</si>
  <si>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</si>
  <si>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</si>
  <si>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</si>
  <si>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</si>
  <si>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</si>
  <si>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</si>
  <si>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</si>
  <si>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</si>
  <si>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</si>
  <si>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</si>
  <si>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</si>
  <si>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</si>
  <si>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</si>
  <si>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</si>
  <si>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</si>
  <si>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</si>
  <si>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</si>
  <si>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</si>
  <si>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</si>
  <si>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</si>
  <si>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</si>
  <si>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</si>
  <si>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</si>
  <si>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</si>
  <si>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</si>
  <si>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</si>
  <si>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</si>
  <si>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</si>
  <si>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</si>
  <si>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</si>
  <si>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</si>
  <si>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</si>
  <si>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</si>
  <si>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</si>
  <si>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</si>
  <si>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</si>
  <si>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</si>
  <si>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</si>
  <si>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</si>
  <si>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</si>
  <si>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</si>
  <si>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</si>
  <si>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</si>
  <si>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</si>
  <si>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</si>
  <si>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</si>
  <si>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</si>
  <si>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</si>
  <si>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</si>
  <si>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</si>
  <si>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</si>
  <si>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</si>
  <si>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</si>
  <si>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</si>
  <si>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</si>
  <si>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</si>
  <si>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</si>
  <si>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</si>
  <si>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</si>
  <si>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</si>
  <si>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</si>
  <si>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</si>
  <si>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</si>
  <si>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</si>
  <si>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</si>
  <si>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</si>
  <si>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</si>
  <si>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</si>
  <si>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</si>
  <si>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</si>
  <si>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</si>
  <si>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</si>
  <si>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</si>
  <si>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</si>
  <si>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</si>
  <si>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</si>
  <si>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</si>
  <si>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</si>
  <si>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</si>
  <si>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</si>
  <si>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</si>
  <si>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</si>
  <si>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</si>
  <si>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</si>
  <si>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</si>
  <si>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</si>
  <si>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</si>
  <si>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</si>
  <si>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</si>
  <si>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</si>
  <si>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</si>
  <si>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</si>
  <si>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</si>
  <si>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</si>
  <si>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</si>
  <si>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</si>
  <si>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</si>
  <si>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</si>
  <si>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</si>
  <si>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</si>
  <si>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</si>
  <si>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</si>
  <si>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</si>
  <si>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</si>
  <si>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</si>
  <si>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</si>
  <si>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</si>
  <si>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</si>
  <si>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</si>
  <si>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</si>
  <si>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</si>
  <si>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</si>
  <si>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</si>
  <si>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</si>
  <si>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</si>
  <si>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</si>
  <si>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</si>
  <si>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</si>
  <si>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</si>
  <si>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</si>
  <si>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</si>
  <si>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</si>
  <si>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</si>
  <si>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</si>
  <si>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</si>
  <si>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</si>
  <si>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</si>
  <si>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</si>
  <si>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</si>
  <si>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</si>
  <si>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</si>
  <si>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</si>
  <si>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</si>
  <si>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</si>
  <si>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</si>
  <si>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</si>
  <si>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</si>
  <si>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</si>
  <si>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</si>
  <si>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</si>
  <si>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</si>
  <si>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</si>
  <si>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</si>
  <si>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</si>
  <si>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</si>
  <si>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</si>
  <si>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</si>
  <si>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</si>
  <si>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</si>
  <si>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</si>
  <si>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</si>
  <si>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</si>
  <si>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</si>
  <si>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</si>
  <si>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</si>
  <si>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</si>
  <si>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</si>
  <si>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</si>
  <si>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</si>
  <si>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</si>
  <si>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</si>
  <si>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</si>
  <si>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</si>
  <si>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</si>
  <si>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</si>
  <si>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</si>
  <si>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</si>
  <si>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</si>
  <si>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</si>
  <si>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</si>
  <si>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</si>
  <si>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</si>
  <si>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</si>
  <si>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</si>
  <si>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</si>
  <si>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</si>
  <si>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</si>
  <si>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</si>
  <si>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</si>
  <si>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</si>
  <si>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</si>
  <si>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</si>
  <si>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</si>
  <si>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</si>
  <si>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</si>
  <si>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</si>
  <si>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</si>
  <si>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</si>
  <si>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</si>
  <si>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</si>
  <si>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</si>
  <si>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</si>
  <si>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</si>
  <si>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</si>
  <si>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</si>
  <si>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</si>
  <si>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</si>
  <si>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</si>
  <si>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</si>
  <si>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</si>
  <si>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</si>
  <si>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</si>
  <si>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</si>
  <si>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</si>
  <si>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</si>
  <si>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</si>
  <si>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</si>
  <si>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</si>
  <si>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</si>
  <si>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</si>
  <si>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</si>
  <si>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</si>
  <si>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</si>
  <si>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</si>
  <si>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</si>
  <si>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</si>
  <si>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</si>
  <si>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</si>
  <si>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</si>
  <si>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</si>
  <si>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</si>
  <si>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</si>
  <si>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</si>
  <si>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</si>
  <si>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</si>
  <si>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</si>
  <si>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</si>
  <si>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</si>
  <si>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</si>
  <si>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</si>
  <si>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</si>
  <si>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</si>
  <si>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</si>
  <si>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</si>
  <si>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</si>
  <si>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</si>
  <si>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</si>
  <si>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</si>
  <si>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</si>
  <si>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</si>
  <si>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</si>
  <si>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</si>
  <si>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</si>
  <si>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</si>
  <si>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</si>
  <si>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</si>
  <si>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</si>
  <si>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</si>
  <si>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</si>
  <si>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</si>
  <si>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</si>
  <si>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</si>
  <si>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</si>
  <si>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</si>
  <si>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</si>
  <si>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</si>
  <si>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</si>
  <si>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</si>
  <si>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</si>
  <si>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</si>
  <si>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</si>
  <si>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</si>
  <si>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</si>
  <si>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</si>
  <si>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</si>
  <si>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</si>
  <si>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</si>
  <si>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</si>
  <si>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</si>
  <si>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</si>
  <si>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</si>
  <si>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</si>
  <si>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</si>
  <si>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</si>
  <si>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</si>
  <si>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</si>
  <si>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</si>
  <si>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</si>
  <si>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</si>
  <si>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</si>
  <si>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</si>
  <si>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</si>
  <si>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</si>
  <si>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</si>
  <si>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</si>
  <si>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</si>
  <si>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</si>
  <si>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</si>
  <si>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</si>
  <si>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</si>
  <si>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</si>
  <si>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</si>
  <si>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</si>
  <si>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</si>
  <si>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</si>
  <si>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</si>
  <si>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</si>
  <si>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</si>
  <si>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</si>
  <si>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</si>
  <si>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</si>
  <si>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</si>
  <si>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</si>
  <si>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</si>
  <si>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</si>
  <si>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</si>
  <si>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</si>
  <si>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</si>
  <si>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</si>
  <si>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</si>
  <si>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</si>
  <si>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</si>
  <si>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</si>
  <si>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</si>
  <si>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</si>
  <si>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</si>
  <si>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</si>
  <si>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</si>
  <si>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</si>
  <si>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</si>
  <si>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</si>
  <si>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</si>
  <si>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</si>
  <si>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</si>
  <si>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</si>
  <si>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</si>
  <si>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</si>
  <si>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</si>
  <si>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</si>
  <si>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</si>
  <si>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</si>
  <si>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</si>
  <si>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</si>
  <si>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</si>
  <si>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</si>
  <si>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</si>
  <si>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</si>
  <si>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</si>
  <si>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</si>
  <si>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</si>
  <si>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</si>
  <si>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</si>
  <si>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</si>
  <si>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</si>
  <si>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</si>
  <si>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</si>
  <si>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</si>
  <si>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</si>
  <si>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</si>
  <si>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</si>
  <si>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</si>
  <si>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</si>
  <si>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</si>
  <si>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</si>
  <si>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</si>
  <si>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</si>
  <si>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</si>
  <si>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</si>
  <si>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</si>
  <si>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</si>
  <si>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</si>
  <si>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</si>
  <si>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</si>
  <si>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</si>
  <si>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</si>
  <si>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</si>
  <si>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</si>
  <si>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</si>
  <si>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</si>
  <si>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</si>
  <si>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</si>
  <si>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</si>
  <si>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</si>
  <si>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</si>
  <si>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</si>
  <si>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</si>
  <si>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</si>
  <si>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</si>
  <si>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</si>
  <si>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</si>
  <si>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</si>
  <si>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</si>
  <si>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</si>
  <si>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</si>
  <si>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</si>
  <si>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</si>
  <si>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</si>
  <si>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</si>
  <si>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</si>
  <si>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</si>
  <si>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</si>
  <si>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</si>
  <si>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</si>
  <si>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</si>
  <si>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</si>
  <si>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</si>
  <si>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</si>
  <si>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</si>
  <si>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</si>
  <si>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</si>
  <si>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</si>
  <si>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</si>
  <si>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</si>
  <si>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</si>
  <si>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</si>
  <si>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</si>
  <si>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</si>
  <si>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</si>
  <si>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</si>
  <si>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</si>
  <si>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</si>
  <si>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</si>
  <si>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</si>
  <si>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</si>
  <si>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</si>
  <si>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</si>
  <si>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</si>
  <si>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</si>
  <si>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</si>
  <si>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</si>
  <si>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</si>
  <si>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</si>
  <si>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</si>
  <si>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</si>
  <si>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</si>
  <si>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</si>
  <si>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</si>
  <si>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</si>
  <si>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</si>
  <si>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</si>
  <si>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</si>
  <si>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</si>
  <si>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</si>
  <si>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</si>
  <si>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</si>
  <si>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</si>
  <si>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</si>
  <si>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</si>
  <si>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</si>
  <si>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</si>
  <si>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</si>
  <si>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</si>
  <si>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</si>
  <si>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</si>
  <si>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</si>
  <si>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</si>
  <si>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</si>
  <si>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</si>
  <si>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</si>
  <si>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</si>
  <si>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</si>
  <si>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</si>
  <si>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</si>
  <si>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</si>
  <si>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</si>
  <si>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</si>
  <si>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</si>
  <si>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</si>
  <si>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</si>
  <si>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</si>
  <si>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</si>
  <si>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</si>
  <si>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</si>
  <si>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</si>
  <si>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</si>
  <si>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</si>
  <si>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</si>
  <si>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</si>
  <si>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</si>
  <si>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</si>
  <si>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</si>
  <si>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</si>
  <si>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</si>
  <si>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</si>
  <si>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</si>
  <si>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</si>
  <si>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</si>
  <si>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</si>
  <si>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</si>
  <si>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</si>
  <si>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</si>
  <si>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</si>
  <si>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</si>
  <si>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</si>
  <si>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</si>
  <si>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</si>
  <si>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</si>
  <si>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</si>
  <si>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</si>
  <si>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</si>
  <si>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</si>
  <si>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</si>
  <si>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</si>
  <si>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</si>
  <si>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</si>
  <si>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</si>
  <si>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</si>
  <si>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</si>
  <si>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</si>
  <si>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</si>
  <si>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</si>
  <si>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</si>
  <si>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</si>
  <si>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</si>
  <si>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</si>
  <si>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</si>
  <si>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</si>
  <si>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</si>
  <si>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</si>
  <si>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</si>
  <si>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</si>
  <si>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</si>
  <si>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</si>
  <si>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</si>
  <si>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</si>
  <si>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</si>
  <si>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</si>
  <si>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</si>
  <si>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</si>
  <si>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</si>
  <si>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</si>
  <si>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</si>
  <si>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</si>
  <si>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</si>
  <si>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</si>
  <si>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</si>
  <si>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</si>
  <si>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</si>
  <si>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</si>
  <si>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</si>
  <si>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</si>
  <si>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</si>
  <si>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</si>
  <si>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</si>
  <si>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</si>
  <si>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</si>
  <si>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</si>
  <si>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</si>
  <si>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</si>
  <si>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</si>
  <si>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</si>
  <si>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</si>
  <si>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</si>
  <si>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</si>
  <si>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</si>
  <si>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</si>
  <si>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</si>
  <si>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</si>
  <si>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</si>
  <si>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</si>
  <si>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</si>
  <si>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</si>
  <si>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</si>
  <si>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</si>
  <si>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</si>
  <si>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</si>
  <si>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</si>
  <si>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</si>
  <si>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</si>
  <si>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</si>
  <si>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</si>
  <si>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</si>
  <si>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</si>
  <si>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</si>
  <si>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</si>
  <si>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</si>
  <si>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</si>
  <si>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</si>
  <si>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</si>
  <si>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</si>
  <si>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</si>
  <si>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</si>
  <si>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</si>
  <si>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</si>
  <si>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</si>
  <si>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</si>
  <si>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</si>
  <si>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</si>
  <si>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</si>
  <si>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</si>
  <si>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</si>
  <si>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</si>
  <si>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</si>
  <si>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</si>
  <si>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</si>
  <si>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</si>
  <si>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</si>
  <si>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</si>
  <si>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</si>
  <si>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</si>
  <si>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</si>
  <si>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</si>
  <si>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</si>
  <si>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</si>
  <si>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</si>
  <si>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</si>
  <si>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</si>
  <si>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</si>
  <si>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</si>
  <si>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</si>
  <si>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</si>
  <si>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</si>
  <si>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</si>
  <si>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</si>
  <si>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</si>
  <si>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</si>
  <si>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</si>
  <si>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</si>
  <si>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</si>
  <si>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</si>
  <si>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</si>
  <si>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</si>
  <si>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</si>
  <si>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</si>
  <si>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</si>
  <si>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</si>
  <si>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</si>
  <si>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</si>
  <si>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</si>
  <si>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</si>
  <si>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</si>
  <si>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</si>
  <si>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</si>
  <si>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</si>
  <si>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</si>
  <si>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</si>
  <si>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</si>
  <si>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</si>
  <si>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</si>
  <si>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</si>
  <si>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</si>
  <si>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</si>
  <si>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</si>
  <si>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</si>
  <si>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</si>
  <si>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</si>
  <si>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</si>
  <si>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</si>
  <si>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</si>
  <si>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</si>
  <si>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</si>
  <si>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</si>
  <si>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</si>
  <si>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</si>
  <si>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</si>
  <si>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</si>
  <si>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</si>
  <si>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</si>
  <si>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</si>
  <si>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</si>
  <si>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</si>
  <si>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</si>
  <si>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</si>
  <si>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</si>
  <si>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</si>
  <si>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</si>
  <si>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</si>
  <si>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</si>
  <si>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</si>
  <si>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</si>
  <si>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</si>
  <si>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</si>
  <si>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</si>
  <si>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</si>
  <si>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</si>
  <si>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</si>
  <si>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</si>
  <si>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</si>
  <si>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</si>
  <si>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</si>
  <si>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</si>
  <si>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</si>
  <si>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</si>
  <si>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</si>
  <si>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</si>
  <si>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</si>
  <si>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</si>
  <si>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</si>
  <si>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</si>
  <si>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</si>
  <si>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</si>
  <si>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</si>
  <si>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</si>
  <si>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</si>
  <si>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</si>
  <si>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</si>
  <si>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</si>
  <si>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</si>
  <si>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</si>
  <si>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</si>
  <si>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</si>
  <si>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</si>
  <si>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</si>
  <si>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</si>
  <si>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</si>
  <si>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</si>
  <si>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</si>
  <si>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</si>
  <si>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</si>
  <si>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</si>
  <si>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</si>
  <si>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</si>
  <si>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</si>
  <si>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</si>
  <si>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</si>
  <si>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</si>
  <si>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</si>
  <si>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</si>
  <si>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</si>
  <si>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</si>
  <si>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</si>
  <si>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</si>
  <si>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</si>
  <si>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</si>
  <si>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</si>
  <si>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</si>
  <si>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</si>
  <si>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</si>
  <si>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</si>
  <si>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</si>
  <si>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</si>
  <si>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</si>
  <si>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</si>
  <si>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</si>
  <si>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</si>
  <si>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</si>
  <si>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</si>
  <si>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</si>
  <si>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</si>
  <si>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</si>
  <si>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</si>
  <si>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</si>
  <si>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</si>
  <si>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</si>
  <si>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</si>
  <si>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</si>
  <si>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</si>
  <si>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</si>
  <si>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</si>
  <si>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</si>
  <si>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</si>
  <si>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</si>
  <si>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</si>
  <si>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</si>
  <si>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</si>
  <si>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</si>
  <si>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</si>
  <si>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</si>
  <si>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</si>
  <si>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</si>
  <si>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</si>
  <si>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</si>
  <si>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</si>
  <si>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</si>
  <si>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</si>
  <si>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</si>
  <si>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</si>
  <si>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</si>
  <si>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</si>
  <si>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</si>
  <si>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</si>
  <si>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</si>
  <si>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</si>
  <si>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</si>
  <si>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</si>
  <si>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</si>
  <si>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</si>
  <si>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</si>
  <si>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</si>
  <si>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</si>
  <si>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</si>
  <si>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</si>
  <si>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</si>
  <si>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</si>
  <si>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</si>
  <si>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</si>
  <si>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</si>
  <si>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</si>
  <si>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</si>
  <si>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</si>
  <si>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</si>
  <si>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</si>
  <si>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</si>
  <si>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</si>
  <si>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</si>
  <si>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</si>
  <si>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</si>
  <si>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</si>
  <si>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</si>
  <si>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</si>
  <si>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</si>
  <si>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</si>
  <si>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</si>
  <si>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</si>
  <si>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</si>
  <si>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</si>
  <si>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</si>
  <si>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</si>
  <si>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</si>
  <si>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</si>
  <si>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</si>
  <si>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</si>
  <si>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</si>
  <si>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</si>
  <si>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</si>
  <si>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</si>
  <si>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</si>
  <si>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</si>
  <si>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</si>
  <si>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</si>
  <si>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</si>
  <si>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</si>
  <si>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</si>
  <si>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</si>
  <si>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</si>
  <si>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</si>
  <si>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</si>
  <si>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</si>
  <si>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</si>
  <si>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</si>
  <si>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</si>
  <si>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</si>
  <si>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</si>
  <si>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</si>
  <si>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</si>
  <si>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</si>
  <si>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</si>
  <si>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</si>
  <si>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</si>
  <si>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</si>
  <si>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</si>
  <si>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</si>
  <si>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</si>
  <si>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</si>
  <si>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</si>
  <si>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</si>
  <si>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</si>
  <si>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</si>
  <si>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</si>
  <si>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</si>
  <si>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</si>
  <si>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</si>
  <si>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</si>
  <si>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</si>
  <si>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</si>
  <si>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</si>
  <si>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</si>
  <si>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</si>
  <si>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</si>
  <si>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</si>
  <si>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</si>
  <si>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</si>
  <si>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</si>
  <si>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</si>
  <si>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</si>
  <si>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</si>
  <si>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</si>
  <si>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</si>
  <si>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</si>
  <si>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</si>
  <si>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</si>
  <si>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</si>
  <si>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</si>
  <si>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</si>
  <si>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</si>
  <si>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</si>
  <si>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</si>
  <si>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</si>
  <si>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</si>
  <si>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</si>
  <si>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</si>
  <si>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</si>
  <si>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</si>
  <si>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</si>
  <si>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</si>
  <si>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</si>
  <si>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</si>
  <si>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</si>
  <si>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</si>
  <si>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</si>
  <si>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</si>
  <si>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</si>
  <si>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</si>
  <si>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</si>
  <si>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</si>
  <si>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</si>
  <si>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</si>
  <si>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</si>
  <si>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</si>
  <si>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</si>
  <si>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</si>
  <si>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</si>
  <si>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</si>
  <si>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</si>
  <si>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</si>
  <si>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</si>
  <si>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</si>
  <si>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</si>
  <si>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</si>
  <si>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</si>
  <si>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</si>
  <si>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</si>
  <si>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</si>
  <si>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</si>
  <si>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</si>
  <si>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</si>
  <si>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</si>
  <si>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</si>
  <si>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</si>
  <si>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</si>
  <si>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</si>
  <si>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</si>
  <si>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</si>
  <si>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</si>
  <si>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</si>
  <si>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</si>
  <si>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</si>
  <si>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</si>
  <si>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</si>
  <si>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</si>
  <si>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</si>
  <si>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</si>
  <si>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</si>
  <si>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</si>
  <si>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</si>
  <si>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</si>
  <si>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</si>
  <si>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</si>
  <si>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</si>
  <si>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</si>
  <si>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</si>
  <si>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</si>
  <si>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</si>
  <si>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</si>
  <si>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</si>
  <si>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</si>
  <si>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</si>
  <si>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</si>
  <si>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</si>
  <si>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</si>
  <si>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</si>
  <si>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</si>
  <si>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</si>
  <si>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</si>
  <si>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</si>
  <si>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</si>
  <si>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</si>
  <si>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</si>
  <si>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</si>
  <si>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</si>
  <si>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</si>
  <si>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</si>
  <si>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</si>
  <si>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</si>
  <si>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</si>
  <si>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</si>
  <si>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</si>
  <si>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</si>
  <si>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</si>
  <si>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</si>
  <si>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</si>
  <si>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</si>
  <si>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</si>
  <si>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</si>
  <si>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</si>
  <si>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</si>
  <si>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</si>
  <si>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</si>
  <si>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</si>
  <si>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</si>
  <si>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</si>
  <si>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</si>
  <si>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</si>
  <si>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</si>
  <si>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</si>
  <si>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</si>
  <si>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</si>
  <si>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</si>
  <si>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</si>
  <si>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</si>
  <si>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</si>
  <si>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</si>
  <si>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</si>
  <si>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</si>
  <si>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</si>
  <si>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</si>
  <si>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</si>
  <si>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</si>
  <si>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</si>
  <si>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</si>
  <si>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</si>
  <si>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</si>
  <si>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</si>
  <si>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</si>
  <si>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</si>
  <si>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</si>
  <si>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</si>
  <si>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</si>
  <si>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</si>
  <si>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</si>
  <si>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</si>
  <si>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</si>
  <si>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</si>
  <si>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</si>
  <si>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</si>
  <si>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</si>
  <si>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</si>
  <si>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</si>
  <si>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</si>
  <si>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</si>
  <si>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</si>
  <si>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</si>
  <si>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</si>
  <si>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</si>
  <si>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</si>
  <si>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</si>
  <si>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</si>
  <si>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</si>
  <si>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</si>
  <si>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</si>
  <si>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</si>
  <si>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</si>
  <si>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</si>
  <si>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</si>
  <si>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</si>
  <si>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</si>
  <si>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</si>
  <si>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</si>
  <si>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</si>
  <si>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</si>
  <si>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</si>
  <si>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</si>
  <si>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</si>
  <si>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</si>
  <si>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</si>
  <si>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</si>
  <si>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</si>
  <si>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</si>
  <si>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</si>
  <si>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</si>
  <si>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</si>
  <si>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</si>
  <si>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</si>
  <si>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</si>
  <si>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</si>
  <si>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</si>
  <si>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</si>
  <si>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</si>
  <si>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</si>
  <si>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</si>
  <si>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</si>
  <si>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</si>
  <si>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</si>
  <si>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</si>
  <si>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</si>
  <si>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</si>
  <si>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</si>
  <si>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</si>
  <si>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</si>
  <si>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</si>
  <si>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</si>
  <si>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</si>
  <si>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</si>
  <si>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</si>
  <si>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</si>
  <si>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</si>
  <si>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</si>
  <si>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</si>
  <si>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</si>
  <si>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</si>
  <si>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</si>
  <si>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</si>
  <si>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</si>
  <si>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</si>
  <si>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</si>
  <si>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</si>
  <si>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</si>
  <si>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</si>
  <si>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</si>
  <si>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</si>
  <si>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</si>
  <si>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</si>
  <si>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</si>
  <si>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</si>
  <si>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</si>
  <si>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</si>
  <si>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</si>
  <si>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</si>
  <si>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</si>
  <si>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</si>
  <si>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</si>
  <si>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</si>
  <si>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</si>
  <si>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</si>
  <si>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</si>
  <si>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</si>
  <si>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</si>
  <si>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</si>
  <si>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</si>
  <si>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</si>
  <si>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</si>
  <si>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</si>
  <si>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</si>
  <si>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</si>
  <si>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</si>
  <si>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</si>
  <si>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</si>
  <si>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</si>
  <si>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</si>
  <si>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</si>
  <si>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</si>
  <si>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</si>
  <si>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</si>
  <si>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</si>
  <si>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</si>
  <si>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</si>
  <si>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</si>
  <si>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</si>
  <si>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</si>
  <si>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</si>
  <si>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</si>
  <si>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</si>
  <si>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</si>
  <si>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</si>
  <si>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</si>
  <si>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</si>
  <si>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</si>
  <si>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</si>
  <si>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</si>
  <si>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</si>
  <si>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</si>
  <si>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</si>
  <si>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</si>
  <si>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</si>
  <si>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</si>
  <si>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</si>
  <si>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</si>
  <si>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</si>
  <si>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</si>
  <si>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</si>
  <si>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</si>
  <si>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</si>
  <si>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</si>
  <si>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</si>
  <si>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</si>
  <si>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</si>
  <si>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</si>
  <si>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</si>
  <si>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</si>
  <si>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</si>
  <si>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</si>
  <si>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</si>
  <si>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</si>
  <si>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</si>
  <si>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</si>
  <si>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</si>
  <si>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</si>
  <si>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</si>
  <si>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</si>
  <si>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</si>
  <si>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</si>
  <si>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</si>
  <si>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</si>
  <si>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</si>
  <si>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</si>
  <si>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</si>
  <si>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</si>
  <si>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</si>
  <si>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</si>
  <si>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</si>
  <si>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</si>
  <si>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</si>
  <si>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</si>
  <si>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</si>
  <si>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</si>
  <si>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</si>
  <si>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</si>
  <si>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</si>
  <si>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</si>
  <si>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</si>
  <si>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</si>
  <si>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</si>
  <si>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</si>
  <si>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</si>
  <si>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</si>
  <si>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</si>
  <si>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</si>
  <si>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</si>
  <si>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</si>
  <si>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</si>
  <si>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</si>
  <si>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</si>
  <si>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</si>
  <si>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</si>
  <si>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</si>
  <si>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</si>
  <si>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</si>
  <si>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</si>
  <si>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</si>
  <si>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</si>
  <si>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</si>
  <si>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</si>
  <si>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</si>
  <si>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</si>
  <si>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</si>
  <si>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</si>
  <si>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</si>
  <si>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</si>
  <si>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</si>
  <si>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</si>
  <si>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</si>
  <si>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</si>
  <si>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</si>
  <si>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</si>
  <si>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</si>
  <si>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</si>
  <si>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</si>
  <si>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</si>
  <si>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</si>
  <si>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</si>
  <si>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</si>
  <si>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</si>
  <si>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</si>
  <si>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</si>
  <si>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</si>
  <si>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</si>
  <si>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</si>
  <si>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</si>
  <si>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</si>
  <si>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</si>
  <si>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</si>
  <si>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</si>
  <si>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</si>
  <si>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</si>
  <si>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</si>
  <si>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</si>
  <si>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</si>
  <si>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</si>
  <si>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</si>
  <si>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</si>
  <si>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</si>
  <si>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</si>
  <si>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</si>
  <si>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</si>
  <si>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</si>
  <si>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</si>
  <si>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</si>
  <si>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</si>
  <si>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</si>
  <si>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</si>
  <si>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</si>
  <si>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</si>
  <si>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</si>
  <si>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</si>
  <si>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</si>
  <si>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</si>
  <si>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</si>
  <si>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</si>
  <si>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</si>
  <si>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</si>
  <si>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</si>
  <si>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</si>
  <si>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</si>
  <si>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</si>
  <si>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</si>
  <si>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</si>
  <si>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</si>
  <si>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</si>
  <si>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</si>
  <si>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</si>
  <si>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</si>
  <si>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</si>
  <si>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</si>
  <si>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</si>
  <si>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</si>
  <si>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</si>
  <si>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</si>
  <si>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</si>
  <si>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</si>
  <si>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</si>
  <si>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</si>
  <si>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</si>
  <si>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</si>
  <si>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</si>
  <si>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</si>
  <si>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</si>
  <si>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</si>
  <si>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</si>
  <si>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</si>
  <si>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</si>
  <si>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</si>
  <si>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</si>
  <si>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</si>
  <si>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</si>
  <si>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</si>
  <si>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</si>
  <si>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</si>
  <si>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</si>
  <si>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</si>
  <si>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</si>
  <si>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</si>
  <si>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</si>
  <si>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</si>
  <si>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</si>
  <si>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</si>
  <si>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</si>
  <si>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</si>
  <si>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</si>
  <si>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</si>
  <si>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</si>
  <si>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</si>
  <si>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</si>
  <si>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</si>
  <si>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</si>
  <si>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</si>
  <si>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</si>
  <si>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</si>
  <si>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</si>
  <si>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</si>
  <si>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</si>
  <si>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</si>
  <si>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</si>
  <si>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</si>
  <si>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</si>
  <si>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</si>
  <si>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</si>
  <si>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</si>
  <si>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</si>
  <si>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</si>
  <si>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</si>
  <si>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</si>
  <si>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</si>
  <si>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</si>
  <si>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</si>
  <si>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</si>
  <si>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</si>
  <si>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</si>
  <si>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</si>
  <si>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</si>
  <si>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</si>
  <si>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</si>
  <si>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</si>
  <si>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</si>
  <si>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</si>
  <si>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</si>
  <si>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</si>
  <si>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</si>
  <si>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</si>
  <si>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</si>
  <si>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</si>
  <si>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</si>
  <si>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</si>
  <si>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</si>
  <si>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</si>
  <si>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</si>
  <si>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</si>
  <si>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</si>
  <si>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</si>
  <si>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</si>
  <si>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</si>
  <si>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</si>
  <si>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</si>
  <si>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</si>
  <si>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</si>
  <si>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</si>
  <si>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</si>
  <si>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</si>
  <si>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</si>
  <si>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</si>
  <si>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</si>
  <si>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</si>
  <si>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</si>
  <si>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</si>
  <si>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</si>
  <si>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</si>
  <si>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</si>
  <si>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</si>
  <si>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</si>
  <si>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</si>
  <si>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</si>
  <si>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</si>
  <si>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</si>
  <si>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</si>
  <si>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</si>
  <si>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</si>
  <si>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</si>
  <si>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</si>
  <si>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</si>
  <si>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</si>
  <si>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</si>
  <si>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</si>
  <si>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</si>
  <si>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</si>
  <si>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</si>
  <si>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</si>
  <si>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</si>
  <si>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</si>
  <si>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</si>
  <si>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</si>
  <si>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</si>
  <si>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</si>
  <si>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</si>
  <si>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</si>
  <si>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</si>
  <si>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</si>
  <si>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</si>
  <si>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</si>
  <si>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</si>
  <si>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</si>
  <si>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</si>
  <si>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</si>
  <si>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</si>
  <si>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</si>
  <si>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</si>
  <si>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</si>
  <si>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</si>
  <si>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</si>
  <si>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</si>
  <si>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</si>
  <si>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</si>
  <si>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</si>
  <si>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</si>
  <si>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</si>
  <si>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</si>
  <si>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</si>
  <si>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</si>
  <si>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</si>
  <si>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</si>
  <si>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</si>
  <si>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</si>
  <si>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</si>
  <si>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</si>
  <si>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</si>
  <si>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</si>
  <si>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</si>
  <si>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</si>
  <si>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</si>
  <si>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</si>
  <si>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</si>
  <si>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</si>
  <si>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</si>
  <si>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</si>
  <si>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</si>
  <si>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</si>
  <si>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</si>
  <si>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</si>
  <si>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</si>
  <si>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</si>
  <si>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</si>
  <si>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</si>
  <si>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</si>
  <si>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</si>
  <si>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</si>
  <si>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</si>
  <si>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</si>
  <si>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</si>
  <si>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</si>
  <si>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</si>
  <si>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</si>
  <si>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</si>
  <si>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</si>
  <si>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</si>
  <si>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</si>
  <si>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</si>
  <si>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</si>
  <si>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</si>
  <si>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</si>
  <si>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</si>
  <si>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</si>
  <si>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</si>
  <si>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</si>
  <si>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</si>
  <si>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</si>
  <si>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</si>
  <si>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</si>
  <si>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</si>
  <si>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</si>
  <si>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</si>
  <si>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</si>
  <si>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</si>
  <si>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</si>
  <si>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</si>
  <si>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</si>
  <si>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</si>
  <si>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</si>
  <si>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</si>
  <si>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</si>
  <si>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</si>
  <si>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</si>
  <si>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</si>
  <si>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</si>
  <si>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</si>
  <si>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</si>
  <si>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</si>
  <si>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</si>
  <si>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</si>
  <si>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</si>
  <si>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</si>
  <si>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</si>
  <si>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</si>
  <si>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</si>
  <si>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</si>
  <si>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</si>
  <si>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</si>
  <si>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</si>
  <si>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</si>
  <si>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</si>
  <si>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</si>
  <si>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</si>
  <si>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</si>
  <si>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</si>
  <si>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</si>
  <si>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</si>
  <si>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</si>
  <si>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</si>
  <si>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</si>
  <si>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</si>
  <si>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</si>
  <si>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</si>
  <si>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</si>
  <si>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</si>
  <si>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</si>
  <si>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</si>
  <si>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</si>
  <si>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</si>
  <si>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</si>
  <si>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</si>
  <si>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</si>
  <si>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</si>
  <si>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</si>
  <si>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</si>
  <si>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</si>
  <si>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</si>
  <si>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</si>
  <si>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</si>
  <si>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</si>
  <si>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</si>
  <si>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</si>
  <si>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</si>
  <si>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</si>
  <si>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</si>
  <si>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</si>
  <si>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</si>
  <si>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</si>
  <si>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</si>
  <si>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</si>
  <si>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</si>
  <si>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</si>
  <si>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</si>
  <si>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</si>
  <si>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</si>
  <si>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</si>
  <si>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</si>
  <si>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</si>
  <si>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</si>
  <si>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</si>
  <si>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</si>
  <si>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</si>
  <si>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</si>
  <si>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</si>
  <si>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</si>
  <si>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</si>
  <si>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</si>
  <si>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</si>
  <si>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</si>
  <si>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</si>
  <si>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</si>
  <si>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</si>
  <si>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</si>
  <si>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</si>
  <si>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</si>
  <si>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</si>
  <si>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</si>
  <si>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</si>
  <si>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</si>
  <si>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</si>
  <si>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</si>
  <si>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</si>
  <si>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</si>
  <si>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</si>
  <si>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</si>
  <si>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</si>
  <si>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</si>
  <si>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</si>
  <si>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</si>
  <si>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</si>
  <si>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</si>
  <si>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</si>
  <si>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</si>
  <si>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</si>
  <si>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</si>
  <si>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</si>
  <si>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</si>
  <si>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</si>
  <si>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</si>
  <si>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</si>
  <si>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</si>
  <si>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</si>
  <si>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</si>
  <si>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</si>
  <si>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</si>
  <si>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</si>
  <si>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</si>
  <si>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</si>
  <si>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</si>
  <si>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</si>
  <si>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</si>
  <si>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</si>
  <si>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</si>
  <si>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</si>
  <si>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</si>
  <si>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</si>
  <si>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</si>
  <si>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</si>
  <si>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</si>
  <si>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</si>
  <si>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</si>
  <si>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</si>
  <si>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</si>
  <si>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</si>
  <si>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</si>
  <si>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</si>
  <si>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</si>
  <si>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</si>
  <si>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</si>
  <si>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</si>
  <si>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</si>
  <si>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</si>
  <si>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</si>
  <si>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</si>
  <si>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</si>
  <si>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</si>
  <si>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</si>
  <si>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</si>
  <si>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</si>
  <si>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</si>
  <si>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</si>
  <si>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</si>
  <si>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</si>
  <si>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</si>
  <si>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</si>
  <si>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</si>
  <si>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</si>
  <si>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</si>
  <si>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</si>
  <si>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</si>
  <si>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</si>
  <si>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</si>
  <si>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</si>
  <si>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</si>
  <si>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</si>
  <si>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</si>
  <si>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</si>
  <si>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</si>
  <si>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</si>
  <si>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</si>
  <si>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</si>
  <si>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</si>
  <si>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</si>
  <si>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</si>
  <si>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</si>
  <si>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</si>
  <si>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</si>
  <si>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</si>
  <si>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</si>
  <si>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</si>
  <si>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</si>
  <si>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</si>
  <si>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</si>
  <si>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</si>
  <si>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</si>
  <si>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</si>
  <si>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</si>
  <si>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</si>
  <si>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</si>
  <si>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</si>
  <si>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</si>
  <si>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</si>
  <si>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</si>
  <si>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</si>
  <si>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</si>
  <si>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</si>
  <si>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</si>
  <si>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</si>
  <si>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</si>
  <si>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</si>
  <si>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</si>
  <si>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</si>
  <si>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</si>
  <si>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</si>
  <si>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</si>
  <si>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</si>
  <si>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</si>
  <si>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</si>
  <si>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</si>
  <si>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</si>
  <si>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</si>
  <si>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</si>
  <si>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</si>
  <si>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</si>
  <si>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</si>
  <si>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</si>
  <si>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</si>
  <si>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</si>
  <si>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</si>
  <si>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</si>
  <si>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</si>
  <si>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</si>
  <si>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</si>
  <si>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</si>
  <si>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</si>
  <si>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</si>
  <si>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</si>
  <si>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</si>
  <si>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</si>
  <si>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</si>
  <si>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</si>
  <si>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</si>
  <si>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</si>
  <si>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</si>
  <si>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</si>
  <si>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</si>
  <si>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</si>
  <si>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</si>
  <si>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</si>
  <si>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</si>
  <si>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</si>
  <si>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</si>
  <si>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</si>
  <si>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</si>
  <si>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</si>
  <si>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</si>
  <si>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</si>
  <si>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</si>
  <si>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</si>
  <si>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</si>
  <si>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</si>
  <si>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</si>
  <si>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</si>
  <si>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</si>
  <si>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</si>
  <si>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</si>
  <si>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</si>
  <si>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</si>
  <si>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</si>
  <si>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</si>
  <si>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</si>
  <si>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</si>
  <si>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</si>
  <si>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</si>
  <si>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</si>
  <si>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</si>
  <si>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</si>
  <si>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</si>
  <si>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</si>
  <si>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</si>
  <si>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</si>
  <si>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</si>
  <si>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</si>
  <si>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</si>
  <si>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</si>
  <si>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</si>
  <si>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</si>
  <si>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</si>
  <si>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</si>
  <si>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</si>
  <si>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</si>
  <si>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</si>
  <si>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</si>
  <si>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</si>
  <si>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</si>
  <si>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</si>
  <si>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</si>
  <si>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</si>
  <si>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</si>
  <si>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</si>
  <si>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</si>
  <si>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</si>
  <si>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</si>
  <si>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</si>
  <si>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</si>
  <si>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</si>
  <si>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</si>
  <si>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</si>
  <si>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</si>
  <si>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</si>
  <si>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</si>
  <si>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</si>
  <si>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</si>
  <si>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</si>
  <si>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</si>
  <si>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</si>
  <si>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</si>
  <si>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</si>
  <si>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</si>
  <si>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</si>
  <si>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</si>
  <si>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</si>
  <si>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</si>
  <si>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</si>
  <si>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</si>
  <si>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</si>
  <si>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</si>
  <si>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</si>
  <si>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</si>
  <si>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</si>
  <si>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</si>
  <si>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</si>
  <si>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</si>
  <si>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</si>
  <si>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</si>
  <si>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</si>
  <si>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</si>
  <si>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</si>
  <si>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</si>
  <si>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</si>
  <si>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</si>
  <si>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</si>
  <si>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</si>
  <si>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</si>
  <si>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</si>
  <si>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</si>
  <si>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</si>
  <si>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</si>
  <si>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</si>
  <si>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</si>
  <si>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</si>
  <si>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</si>
  <si>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</si>
  <si>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</si>
  <si>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</si>
  <si>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</si>
  <si>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</si>
  <si>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</si>
  <si>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</si>
  <si>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</si>
  <si>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</si>
  <si>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</si>
  <si>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</si>
  <si>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</si>
  <si>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</si>
  <si>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</si>
  <si>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</si>
  <si>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</si>
  <si>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</si>
  <si>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</si>
  <si>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</si>
  <si>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</si>
  <si>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</si>
  <si>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</si>
  <si>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</si>
  <si>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</si>
  <si>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</si>
  <si>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</si>
  <si>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</si>
  <si>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</si>
  <si>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</si>
  <si>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</si>
  <si>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</si>
  <si>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</si>
  <si>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</si>
  <si>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</si>
  <si>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</si>
  <si>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</si>
  <si>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</si>
  <si>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</si>
  <si>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</si>
  <si>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</si>
  <si>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</si>
  <si>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</si>
  <si>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</si>
  <si>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</si>
  <si>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</si>
  <si>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</si>
  <si>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</si>
  <si>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</si>
  <si>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</si>
  <si>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</si>
  <si>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</si>
  <si>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</si>
  <si>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</si>
  <si>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</si>
  <si>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</si>
  <si>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</si>
  <si>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</si>
  <si>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</si>
  <si>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</si>
  <si>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</si>
  <si>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</si>
  <si>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</si>
  <si>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</si>
  <si>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</si>
  <si>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</si>
  <si>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</si>
  <si>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</si>
  <si>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</si>
  <si>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</si>
  <si>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</si>
  <si>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</si>
  <si>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</si>
  <si>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</si>
  <si>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</si>
  <si>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</si>
  <si>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</si>
  <si>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</si>
  <si>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</si>
  <si>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</si>
  <si>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</si>
  <si>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</si>
  <si>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</si>
  <si>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</si>
  <si>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</si>
  <si>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</si>
  <si>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</si>
  <si>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</si>
  <si>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</si>
  <si>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</si>
  <si>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</si>
  <si>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</si>
  <si>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</si>
  <si>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</si>
  <si>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</si>
  <si>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</si>
  <si>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</si>
  <si>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</si>
  <si>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</si>
  <si>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</si>
  <si>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</si>
  <si>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</si>
  <si>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</si>
  <si>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</si>
  <si>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</si>
  <si>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</si>
  <si>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</si>
  <si>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</si>
  <si>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</si>
  <si>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</si>
  <si>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</si>
  <si>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</si>
  <si>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</si>
  <si>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</si>
  <si>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</si>
  <si>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</si>
  <si>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</si>
  <si>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</si>
  <si>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</si>
  <si>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</si>
  <si>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</si>
  <si>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</si>
  <si>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</si>
  <si>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</si>
  <si>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</si>
  <si>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</si>
  <si>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</si>
  <si>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</si>
  <si>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</si>
  <si>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</si>
  <si>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</si>
  <si>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</si>
  <si>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</si>
  <si>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</si>
  <si>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</si>
  <si>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</si>
  <si>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</si>
  <si>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</si>
  <si>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</si>
  <si>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</si>
  <si>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</si>
  <si>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</si>
  <si>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</si>
  <si>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</si>
  <si>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</si>
  <si>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</si>
  <si>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</si>
  <si>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</si>
  <si>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</si>
  <si>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</si>
  <si>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</si>
  <si>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</si>
  <si>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</si>
  <si>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</si>
  <si>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</si>
  <si>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</si>
  <si>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</si>
  <si>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</si>
  <si>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</si>
  <si>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</si>
  <si>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</si>
  <si>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</si>
  <si>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</si>
  <si>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</si>
  <si>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</si>
  <si>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</si>
  <si>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</si>
  <si>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</si>
  <si>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</si>
  <si>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</si>
  <si>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</si>
  <si>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</si>
  <si>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</si>
  <si>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</si>
  <si>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</si>
  <si>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</si>
  <si>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</si>
  <si>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</si>
  <si>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</si>
  <si>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</si>
  <si>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</si>
  <si>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</si>
  <si>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</si>
  <si>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</si>
  <si>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</si>
  <si>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</si>
  <si>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</si>
  <si>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</si>
  <si>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</si>
  <si>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</si>
  <si>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</si>
  <si>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</si>
  <si>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</si>
  <si>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</si>
  <si>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</si>
  <si>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</si>
  <si>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</si>
  <si>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</si>
  <si>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</si>
  <si>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</si>
  <si>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</si>
  <si>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</si>
  <si>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</si>
  <si>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</si>
  <si>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</si>
  <si>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</si>
  <si>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</si>
  <si>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</si>
  <si>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</si>
  <si>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</si>
  <si>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</si>
  <si>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</si>
  <si>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</si>
  <si>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</si>
  <si>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</si>
  <si>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</si>
  <si>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</si>
  <si>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</si>
  <si>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</si>
  <si>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</si>
  <si>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</si>
  <si>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</si>
  <si>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</si>
  <si>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</si>
  <si>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</si>
  <si>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</si>
  <si>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</si>
  <si>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</si>
  <si>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</si>
  <si>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</si>
  <si>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</si>
  <si>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</si>
  <si>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</si>
  <si>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</si>
  <si>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</si>
  <si>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</si>
  <si>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</si>
  <si>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</si>
  <si>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</si>
  <si>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</si>
  <si>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</si>
  <si>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</si>
  <si>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</si>
  <si>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</si>
  <si>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</si>
  <si>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</si>
  <si>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</si>
  <si>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</si>
  <si>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</si>
  <si>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</si>
  <si>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</si>
  <si>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</si>
  <si>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</si>
  <si>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</si>
  <si>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</si>
  <si>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</si>
  <si>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</si>
  <si>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</si>
  <si>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</si>
  <si>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</si>
  <si>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</si>
  <si>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</si>
  <si>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</si>
  <si>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</si>
  <si>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</si>
  <si>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</si>
  <si>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</si>
  <si>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</si>
  <si>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</si>
  <si>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</si>
  <si>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</si>
  <si>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</si>
  <si>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</si>
  <si>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</si>
  <si>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</si>
  <si>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</si>
  <si>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</si>
  <si>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</si>
  <si>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</si>
  <si>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</si>
  <si>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</si>
  <si>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</si>
  <si>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</si>
  <si>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</si>
  <si>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</si>
  <si>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</si>
  <si>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</si>
  <si>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</si>
  <si>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</si>
  <si>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</si>
  <si>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</si>
  <si>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</si>
  <si>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</si>
  <si>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</si>
  <si>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</si>
  <si>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</si>
  <si>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</si>
  <si>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</si>
  <si>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</si>
  <si>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</si>
  <si>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</si>
  <si>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</si>
  <si>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</si>
  <si>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</si>
  <si>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</si>
  <si>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</si>
  <si>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</si>
  <si>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</si>
  <si>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</si>
  <si>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</si>
  <si>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</si>
  <si>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</si>
  <si>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</si>
  <si>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</si>
  <si>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</si>
  <si>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</si>
  <si>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</si>
  <si>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</si>
  <si>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</si>
  <si>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</si>
  <si>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</si>
  <si>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</si>
  <si>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</si>
  <si>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</si>
  <si>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</si>
  <si>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</si>
  <si>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</si>
  <si>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</si>
  <si>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</si>
  <si>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</si>
  <si>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</si>
  <si>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</si>
  <si>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</si>
  <si>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</si>
  <si>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</si>
  <si>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</si>
  <si>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</si>
  <si>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</si>
  <si>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</si>
  <si>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</si>
  <si>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</si>
  <si>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</si>
  <si>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</si>
  <si>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</si>
  <si>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</si>
  <si>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</si>
  <si>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</si>
  <si>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</si>
  <si>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</si>
  <si>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</si>
  <si>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</si>
  <si>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</si>
  <si>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</si>
  <si>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</si>
  <si>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</si>
  <si>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</si>
  <si>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</si>
  <si>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</si>
  <si>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</si>
  <si>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</si>
  <si>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</si>
  <si>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</si>
  <si>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</si>
  <si>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</si>
  <si>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</si>
  <si>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</si>
  <si>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</si>
  <si>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</si>
  <si>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</si>
  <si>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</si>
  <si>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</si>
  <si>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</si>
  <si>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</si>
  <si>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</si>
  <si>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</si>
  <si>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</si>
  <si>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</si>
  <si>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</si>
  <si>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</si>
  <si>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</si>
  <si>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</si>
  <si>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</si>
  <si>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</si>
  <si>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</si>
  <si>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</si>
  <si>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</si>
  <si>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</si>
  <si>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</si>
  <si>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</si>
  <si>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</si>
  <si>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</si>
  <si>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</si>
  <si>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</si>
  <si>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</si>
  <si>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</si>
  <si>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</si>
  <si>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</si>
  <si>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</si>
  <si>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</si>
  <si>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</si>
  <si>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</si>
  <si>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</si>
  <si>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</si>
  <si>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</si>
  <si>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</si>
  <si>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</si>
  <si>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</si>
  <si>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</si>
  <si>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</si>
  <si>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</si>
  <si>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</si>
  <si>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</si>
  <si>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</si>
  <si>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</si>
  <si>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</si>
  <si>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</si>
  <si>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</si>
  <si>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</si>
  <si>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</si>
  <si>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</si>
  <si>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</si>
  <si>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</si>
  <si>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</si>
  <si>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</si>
  <si>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</si>
  <si>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</si>
  <si>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</si>
  <si>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</si>
  <si>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</si>
  <si>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</si>
  <si>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</si>
  <si>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</si>
  <si>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</si>
  <si>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</si>
  <si>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</si>
  <si>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</si>
  <si>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</si>
  <si>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</si>
  <si>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</si>
  <si>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</si>
  <si>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</si>
  <si>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</si>
  <si>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</si>
  <si>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</si>
  <si>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</si>
  <si>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</si>
  <si>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</si>
  <si>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</si>
  <si>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</si>
  <si>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</si>
  <si>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</si>
  <si>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</si>
  <si>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</si>
  <si>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</si>
  <si>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</si>
  <si>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</si>
  <si>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</si>
  <si>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</si>
  <si>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</si>
  <si>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</si>
  <si>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</si>
  <si>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</si>
  <si>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</si>
  <si>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</si>
  <si>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</si>
  <si>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</si>
  <si>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</si>
  <si>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</si>
  <si>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</si>
  <si>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</si>
  <si>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</si>
  <si>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</si>
  <si>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</si>
  <si>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</si>
  <si>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</si>
  <si>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</si>
  <si>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</si>
  <si>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</si>
  <si>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</si>
  <si>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</si>
  <si>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</si>
  <si>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</si>
  <si>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</si>
  <si>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</si>
  <si>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</si>
  <si>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</si>
  <si>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</si>
  <si>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</si>
  <si>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</si>
  <si>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</si>
  <si>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</si>
  <si>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</si>
  <si>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</si>
  <si>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</si>
  <si>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</si>
  <si>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</si>
  <si>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</si>
  <si>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</si>
  <si>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</si>
  <si>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</si>
  <si>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</si>
  <si>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</si>
  <si>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</si>
  <si>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</si>
  <si>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</si>
  <si>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</si>
  <si>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</si>
  <si>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</si>
  <si>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</si>
  <si>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</si>
  <si>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</si>
  <si>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</si>
  <si>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</si>
  <si>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</si>
  <si>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</si>
  <si>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</si>
  <si>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</si>
  <si>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</si>
  <si>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</si>
  <si>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</si>
  <si>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</si>
  <si>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</si>
  <si>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</si>
  <si>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</si>
  <si>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</si>
  <si>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</si>
  <si>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</si>
  <si>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</si>
  <si>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</si>
  <si>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</si>
  <si>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</si>
  <si>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</si>
  <si>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</si>
  <si>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</si>
  <si>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</si>
  <si>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</si>
  <si>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</si>
  <si>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</si>
  <si>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</si>
  <si>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</si>
  <si>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</si>
  <si>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</si>
  <si>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</si>
  <si>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</si>
  <si>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</si>
  <si>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</si>
  <si>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</si>
  <si>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</si>
  <si>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</si>
  <si>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</si>
  <si>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</si>
  <si>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</si>
  <si>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</si>
  <si>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</si>
  <si>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</si>
  <si>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</si>
  <si>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</si>
  <si>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</si>
  <si>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</si>
  <si>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</si>
  <si>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</si>
  <si>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</si>
  <si>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</si>
  <si>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</si>
  <si>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</si>
  <si>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</si>
  <si>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</si>
  <si>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</si>
  <si>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</si>
  <si>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</si>
  <si>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</si>
  <si>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</si>
  <si>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</si>
  <si>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</si>
  <si>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</si>
  <si>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</si>
  <si>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</si>
  <si>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</si>
  <si>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</si>
  <si>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</si>
  <si>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</si>
  <si>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</si>
  <si>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</si>
  <si>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</si>
  <si>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</si>
  <si>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</si>
  <si>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</si>
  <si>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</si>
  <si>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</si>
  <si>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</si>
  <si>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</si>
  <si>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</si>
  <si>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</si>
  <si>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</si>
  <si>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</si>
  <si>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</si>
  <si>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</si>
  <si>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</si>
  <si>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</si>
  <si>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</si>
  <si>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</si>
  <si>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</si>
  <si>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</si>
  <si>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</si>
  <si>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</si>
  <si>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</si>
  <si>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</si>
  <si>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</si>
  <si>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</si>
  <si>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</si>
  <si>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</si>
  <si>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</si>
  <si>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</si>
  <si>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</si>
  <si>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</si>
  <si>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</si>
  <si>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</si>
  <si>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</si>
  <si>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</si>
  <si>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</si>
  <si>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</si>
  <si>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</si>
  <si>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</si>
  <si>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</si>
  <si>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</si>
  <si>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</si>
  <si>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</si>
  <si>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</si>
  <si>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</si>
  <si>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</si>
  <si>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</si>
  <si>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</si>
  <si>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</si>
  <si>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</si>
  <si>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</si>
  <si>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</si>
  <si>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</si>
  <si>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</si>
  <si>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</si>
  <si>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</si>
  <si>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</si>
  <si>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</si>
  <si>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</si>
  <si>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</si>
  <si>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</si>
  <si>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</si>
  <si>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</si>
  <si>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</si>
  <si>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</si>
  <si>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</si>
  <si>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</si>
  <si>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</si>
  <si>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</si>
  <si>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</si>
  <si>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</si>
  <si>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</si>
  <si>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</si>
  <si>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</si>
  <si>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</si>
  <si>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</si>
  <si>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</si>
  <si>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</si>
  <si>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</si>
  <si>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</si>
  <si>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</si>
  <si>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</si>
  <si>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</si>
  <si>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</si>
  <si>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</si>
  <si>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</si>
  <si>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</si>
  <si>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</si>
  <si>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</si>
  <si>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</si>
  <si>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</si>
  <si>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</si>
  <si>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</si>
  <si>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</si>
  <si>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</si>
  <si>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</si>
  <si>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</si>
  <si>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</si>
  <si>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</si>
  <si>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</si>
  <si>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</si>
  <si>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</si>
  <si>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</si>
  <si>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</si>
  <si>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</si>
  <si>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</si>
  <si>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</si>
  <si>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</si>
  <si>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</si>
  <si>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</si>
  <si>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</si>
  <si>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</si>
  <si>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</si>
  <si>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</si>
  <si>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</si>
  <si>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</si>
  <si>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</si>
  <si>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</si>
  <si>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</si>
  <si>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</si>
  <si>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</si>
  <si>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</si>
  <si>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</si>
  <si>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</si>
  <si>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</si>
  <si>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</si>
  <si>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</si>
  <si>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</si>
  <si>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</si>
  <si>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</si>
  <si>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</si>
  <si>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</si>
  <si>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</si>
  <si>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</si>
  <si>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</si>
  <si>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</si>
  <si>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</si>
  <si>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</si>
  <si>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</si>
  <si>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</si>
  <si>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</si>
  <si>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</si>
  <si>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</si>
  <si>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</si>
  <si>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</si>
  <si>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</si>
  <si>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</si>
  <si>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</si>
  <si>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</si>
  <si>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</si>
  <si>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</si>
  <si>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</si>
  <si>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</si>
  <si>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</si>
  <si>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</si>
  <si>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</si>
  <si>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</si>
  <si>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</si>
  <si>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</si>
  <si>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</si>
  <si>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</si>
  <si>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</si>
  <si>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</si>
  <si>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</si>
  <si>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</si>
  <si>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</si>
  <si>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</si>
  <si>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</si>
  <si>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</si>
  <si>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</si>
  <si>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</si>
  <si>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</si>
  <si>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</si>
  <si>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</si>
  <si>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</si>
  <si>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</si>
  <si>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</si>
  <si>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</si>
  <si>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</si>
  <si>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</si>
  <si>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</si>
  <si>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</si>
  <si>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</si>
  <si>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</si>
  <si>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</si>
  <si>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</si>
  <si>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</si>
  <si>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</si>
  <si>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</si>
  <si>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</si>
  <si>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</si>
  <si>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</si>
  <si>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</si>
  <si>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</si>
  <si>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</si>
  <si>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</si>
  <si>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</si>
  <si>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</si>
  <si>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</si>
  <si>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</si>
  <si>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</si>
  <si>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</si>
  <si>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</si>
  <si>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</si>
  <si>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</si>
  <si>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</si>
  <si>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</si>
  <si>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</si>
  <si>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</si>
  <si>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</si>
  <si>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</si>
  <si>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</si>
  <si>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</si>
  <si>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</si>
  <si>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</si>
  <si>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</si>
  <si>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</si>
  <si>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</si>
  <si>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</si>
  <si>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</si>
  <si>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</si>
  <si>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</si>
  <si>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</si>
  <si>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</si>
  <si>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</si>
  <si>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</si>
  <si>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</si>
  <si>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</si>
  <si>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</si>
  <si>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</si>
  <si>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</si>
  <si>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</si>
  <si>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</si>
  <si>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</si>
  <si>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</si>
  <si>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</si>
  <si>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</si>
  <si>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</si>
  <si>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</si>
  <si>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</si>
  <si>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</si>
  <si>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</si>
  <si>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</si>
  <si>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</si>
  <si>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</si>
  <si>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</si>
  <si>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</si>
  <si>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</si>
  <si>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</si>
  <si>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</si>
  <si>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</si>
  <si>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</si>
  <si>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</si>
  <si>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</si>
  <si>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</si>
  <si>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</si>
  <si>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</si>
  <si>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</si>
  <si>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</si>
  <si>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</si>
  <si>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</si>
  <si>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</si>
  <si>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</si>
  <si>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</si>
  <si>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</si>
  <si>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</si>
  <si>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</si>
  <si>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</si>
  <si>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</si>
  <si>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</si>
  <si>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</si>
  <si>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</si>
  <si>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</si>
  <si>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</si>
  <si>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</si>
  <si>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</si>
  <si>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</si>
  <si>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</si>
  <si>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</si>
  <si>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</si>
  <si>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</si>
  <si>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</si>
  <si>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</si>
  <si>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</si>
  <si>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</si>
  <si>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</si>
  <si>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</si>
  <si>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</si>
  <si>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</si>
  <si>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</si>
  <si>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</si>
  <si>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</si>
  <si>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</si>
  <si>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</si>
  <si>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</si>
  <si>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</si>
  <si>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</si>
  <si>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</si>
  <si>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</si>
  <si>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</si>
  <si>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</si>
  <si>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</si>
  <si>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</si>
  <si>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</si>
  <si>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</si>
  <si>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</si>
  <si>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</si>
  <si>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</si>
  <si>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</si>
  <si>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</si>
  <si>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</si>
  <si>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</si>
  <si>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</si>
  <si>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</si>
  <si>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</si>
  <si>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</si>
  <si>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</si>
  <si>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</si>
  <si>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</si>
  <si>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</si>
  <si>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</si>
  <si>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</si>
  <si>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</si>
  <si>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</si>
  <si>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</si>
  <si>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</si>
  <si>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</si>
  <si>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</si>
  <si>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</si>
  <si>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</si>
  <si>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</si>
  <si>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</si>
  <si>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</si>
  <si>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</si>
  <si>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</si>
  <si>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</si>
  <si>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</si>
  <si>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</si>
  <si>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</si>
  <si>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</si>
  <si>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</si>
  <si>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</si>
  <si>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</si>
  <si>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</si>
  <si>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</si>
  <si>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</si>
  <si>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</si>
  <si>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</si>
  <si>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</si>
  <si>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</si>
  <si>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</si>
  <si>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</si>
  <si>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</si>
  <si>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</si>
  <si>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</si>
  <si>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</si>
  <si>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</si>
  <si>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</si>
  <si>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</si>
  <si>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</si>
  <si>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</si>
  <si>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</si>
  <si>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</si>
  <si>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</si>
  <si>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</si>
  <si>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</si>
  <si>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</si>
  <si>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</si>
  <si>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</si>
  <si>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</si>
  <si>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</si>
  <si>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</si>
  <si>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</si>
  <si>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</si>
  <si>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</si>
  <si>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</si>
  <si>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</si>
  <si>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</si>
  <si>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</si>
  <si>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</si>
  <si>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</si>
  <si>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</si>
  <si>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</si>
  <si>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</si>
  <si>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</si>
  <si>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</si>
  <si>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</si>
  <si>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</si>
  <si>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</si>
  <si>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</si>
  <si>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</si>
  <si>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</si>
  <si>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</si>
  <si>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</si>
  <si>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</si>
  <si>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</si>
  <si>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</si>
  <si>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</si>
  <si>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</si>
  <si>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</si>
  <si>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</si>
  <si>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</si>
  <si>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</si>
  <si>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</si>
  <si>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</si>
  <si>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</si>
  <si>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</si>
  <si>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</si>
  <si>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</si>
  <si>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</si>
  <si>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</si>
  <si>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</si>
  <si>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</si>
  <si>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</si>
  <si>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</si>
  <si>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</si>
  <si>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</si>
  <si>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</si>
  <si>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</si>
  <si>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</si>
  <si>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</si>
  <si>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</si>
  <si>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</si>
  <si>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</si>
  <si>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</si>
  <si>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</si>
  <si>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</si>
  <si>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</si>
  <si>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</si>
  <si>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</si>
  <si>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</si>
  <si>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</si>
  <si>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</si>
  <si>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</si>
  <si>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</si>
  <si>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</si>
  <si>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</si>
  <si>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</si>
  <si>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</si>
  <si>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</si>
  <si>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</si>
  <si>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</si>
  <si>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</si>
  <si>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</si>
  <si>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</si>
  <si>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</si>
  <si>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</si>
  <si>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</si>
  <si>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</si>
  <si>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</si>
  <si>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</si>
  <si>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</si>
  <si>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</si>
  <si>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</si>
  <si>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</si>
  <si>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</si>
  <si>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</si>
  <si>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</si>
  <si>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</si>
  <si>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</si>
  <si>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</si>
  <si>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</si>
  <si>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</si>
  <si>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</si>
  <si>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</si>
  <si>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</si>
  <si>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</si>
  <si>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</si>
  <si>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</si>
  <si>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</si>
  <si>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</si>
  <si>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</si>
  <si>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</si>
  <si>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</si>
  <si>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</si>
  <si>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</si>
  <si>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</si>
  <si>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</si>
  <si>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</si>
  <si>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</si>
  <si>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</si>
  <si>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</si>
  <si>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</si>
  <si>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</si>
  <si>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</si>
  <si>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</si>
  <si>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</si>
  <si>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</si>
  <si>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</si>
  <si>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</si>
  <si>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</si>
  <si>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</si>
  <si>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</si>
  <si>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</si>
  <si>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</si>
  <si>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</si>
  <si>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</si>
  <si>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</si>
  <si>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</si>
  <si>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</si>
  <si>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</si>
  <si>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</si>
  <si>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</si>
  <si>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</si>
  <si>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</si>
  <si>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</si>
  <si>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</si>
  <si>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</si>
  <si>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</si>
  <si>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</si>
  <si>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</si>
  <si>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</si>
  <si>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</si>
  <si>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</si>
  <si>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</si>
  <si>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</si>
  <si>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</si>
  <si>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</si>
  <si>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</si>
  <si>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</si>
  <si>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</si>
  <si>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</si>
  <si>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</si>
  <si>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</si>
  <si>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</si>
  <si>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</si>
  <si>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</si>
  <si>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</si>
  <si>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</si>
  <si>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</si>
  <si>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</si>
  <si>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</si>
  <si>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</si>
  <si>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</si>
  <si>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</si>
  <si>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</si>
  <si>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</si>
  <si>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</si>
  <si>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</si>
  <si>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</si>
  <si>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</si>
  <si>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</si>
  <si>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</si>
  <si>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</si>
  <si>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</si>
  <si>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</si>
  <si>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</si>
  <si>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</si>
  <si>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</si>
  <si>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</si>
  <si>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</si>
  <si>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</si>
  <si>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</si>
  <si>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</si>
  <si>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</si>
  <si>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</si>
  <si>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</si>
  <si>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</si>
  <si>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</si>
  <si>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</si>
  <si>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</si>
  <si>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</si>
  <si>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</si>
  <si>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</si>
  <si>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</si>
  <si>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</si>
  <si>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</si>
  <si>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</si>
  <si>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</si>
  <si>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</si>
  <si>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</si>
  <si>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</si>
  <si>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</si>
  <si>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</si>
  <si>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</si>
  <si>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</si>
  <si>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</si>
  <si>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</si>
  <si>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</si>
  <si>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</si>
  <si>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</si>
  <si>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</si>
  <si>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</si>
  <si>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</si>
  <si>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</si>
  <si>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</si>
  <si>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</si>
  <si>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</si>
  <si>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</si>
  <si>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</si>
  <si>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</si>
  <si>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</si>
  <si>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</si>
  <si>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</si>
  <si>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</si>
  <si>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</si>
  <si>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</si>
  <si>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</si>
  <si>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</si>
  <si>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</si>
  <si>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</si>
  <si>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</si>
  <si>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</si>
  <si>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</si>
  <si>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</si>
  <si>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</si>
  <si>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</si>
  <si>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</si>
  <si>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</si>
  <si>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</si>
  <si>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</si>
  <si>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</si>
  <si>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</si>
  <si>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</si>
  <si>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</si>
  <si>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</si>
  <si>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</si>
  <si>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</si>
  <si>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</si>
  <si>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</si>
  <si>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</si>
  <si>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</si>
  <si>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</si>
  <si>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</si>
  <si>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</si>
  <si>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</si>
  <si>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</si>
  <si>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</si>
  <si>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</si>
  <si>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</si>
  <si>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</si>
  <si>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</si>
  <si>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</si>
  <si>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</si>
  <si>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</si>
  <si>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</si>
  <si>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</si>
  <si>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</si>
  <si>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</si>
  <si>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</si>
  <si>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</si>
  <si>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</si>
  <si>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</si>
  <si>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</si>
  <si>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</si>
  <si>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</si>
  <si>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</si>
  <si>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</si>
  <si>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</si>
  <si>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</si>
  <si>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</si>
  <si>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</si>
  <si>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</si>
  <si>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</si>
  <si>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</si>
  <si>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</si>
  <si>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</si>
  <si>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</si>
  <si>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</si>
  <si>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</si>
  <si>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</si>
  <si>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</si>
  <si>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</si>
  <si>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</si>
  <si>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</si>
  <si>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</si>
  <si>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</si>
  <si>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</si>
  <si>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</si>
  <si>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</si>
  <si>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</si>
  <si>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</si>
  <si>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</si>
  <si>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</si>
  <si>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</si>
  <si>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</si>
  <si>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</si>
  <si>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</si>
  <si>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</si>
  <si>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</si>
  <si>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</si>
  <si>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</si>
  <si>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</si>
  <si>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</si>
  <si>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</si>
  <si>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</si>
  <si>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</si>
  <si>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</si>
  <si>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</si>
  <si>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</si>
  <si>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</si>
  <si>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</si>
  <si>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</si>
  <si>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</si>
  <si>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</si>
  <si>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</si>
  <si>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</si>
  <si>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</si>
  <si>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</si>
  <si>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</si>
  <si>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</si>
  <si>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</si>
  <si>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</si>
  <si>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</si>
  <si>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</si>
  <si>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</si>
  <si>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</si>
  <si>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</si>
  <si>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</si>
  <si>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</si>
  <si>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</si>
  <si>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</si>
  <si>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</si>
  <si>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</si>
  <si>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</si>
  <si>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</si>
  <si>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</si>
  <si>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</si>
  <si>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</si>
  <si>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</si>
  <si>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</si>
  <si>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</si>
  <si>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</si>
  <si>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</si>
  <si>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</si>
  <si>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</si>
  <si>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</si>
  <si>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</si>
  <si>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</si>
  <si>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</si>
  <si>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</si>
  <si>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</si>
  <si>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</si>
  <si>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</si>
  <si>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</si>
  <si>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</si>
  <si>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</si>
  <si>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</si>
  <si>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</si>
  <si>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</si>
  <si>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</si>
  <si>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</si>
  <si>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</si>
  <si>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</si>
  <si>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</si>
  <si>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</si>
  <si>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</si>
  <si>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</si>
  <si>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</si>
  <si>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</si>
  <si>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</si>
  <si>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</si>
  <si>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</si>
  <si>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</si>
  <si>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</si>
  <si>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</si>
  <si>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</si>
  <si>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</si>
  <si>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</si>
  <si>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</si>
  <si>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</si>
  <si>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</si>
  <si>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</si>
  <si>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</si>
  <si>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</si>
  <si>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</si>
  <si>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</si>
  <si>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</si>
  <si>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</si>
  <si>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</si>
  <si>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</si>
  <si>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</si>
  <si>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</si>
  <si>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</si>
  <si>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</si>
  <si>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</si>
  <si>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</si>
  <si>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</si>
  <si>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</si>
  <si>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</si>
  <si>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</si>
  <si>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</si>
  <si>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</si>
  <si>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</si>
  <si>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</si>
  <si>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</si>
  <si>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</si>
  <si>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</si>
  <si>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</si>
  <si>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</si>
  <si>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</si>
  <si>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</si>
  <si>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</si>
  <si>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</si>
  <si>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</si>
  <si>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</si>
  <si>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</si>
  <si>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</si>
  <si>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</si>
  <si>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</si>
  <si>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</si>
  <si>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</si>
  <si>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</si>
  <si>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</si>
  <si>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</si>
  <si>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</si>
  <si>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</si>
  <si>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</si>
  <si>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</si>
  <si>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</si>
  <si>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</si>
  <si>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</si>
  <si>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</si>
  <si>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</si>
  <si>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</si>
  <si>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</si>
  <si>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</si>
  <si>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</si>
  <si>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</si>
  <si>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</si>
  <si>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</si>
  <si>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</si>
  <si>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</si>
  <si>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</si>
  <si>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</si>
  <si>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</si>
  <si>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</si>
  <si>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</si>
  <si>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</si>
  <si>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</si>
  <si>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</si>
  <si>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</si>
  <si>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</si>
  <si>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</si>
  <si>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</si>
  <si>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</si>
  <si>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</si>
  <si>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</si>
  <si>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</si>
  <si>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</si>
  <si>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</si>
  <si>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</si>
  <si>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</si>
  <si>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</si>
  <si>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</si>
  <si>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</si>
  <si>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</si>
  <si>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</si>
  <si>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</si>
  <si>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</si>
  <si>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</si>
  <si>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</si>
  <si>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</si>
  <si>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</si>
  <si>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</si>
  <si>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</si>
  <si>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</si>
  <si>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</si>
  <si>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</si>
  <si>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</si>
  <si>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</si>
  <si>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</si>
  <si>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</si>
  <si>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</si>
  <si>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</si>
  <si>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</si>
  <si>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</si>
  <si>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</si>
  <si>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</si>
  <si>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</si>
  <si>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</si>
  <si>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</si>
  <si>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</si>
  <si>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</si>
  <si>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</si>
  <si>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</si>
  <si>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</si>
  <si>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</si>
  <si>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</si>
  <si>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</si>
  <si>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</si>
  <si>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</si>
  <si>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</si>
  <si>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</si>
  <si>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</si>
  <si>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</si>
  <si>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</si>
  <si>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</si>
  <si>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</si>
  <si>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</si>
  <si>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</si>
  <si>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</si>
  <si>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</si>
  <si>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</si>
  <si>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</si>
  <si>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</si>
  <si>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</si>
  <si>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</si>
  <si>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</si>
  <si>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</si>
  <si>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</si>
  <si>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</si>
  <si>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</si>
  <si>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</si>
  <si>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</si>
  <si>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</si>
  <si>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</si>
  <si>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</si>
  <si>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</si>
  <si>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</si>
  <si>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</si>
  <si>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</si>
  <si>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</si>
  <si>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</si>
  <si>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</si>
  <si>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</si>
  <si>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</si>
  <si>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</si>
  <si>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</si>
  <si>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</si>
  <si>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</si>
  <si>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</si>
  <si>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</si>
  <si>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</si>
  <si>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</si>
  <si>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</si>
  <si>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</si>
  <si>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</si>
  <si>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</si>
  <si>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</si>
  <si>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</si>
  <si>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</si>
  <si>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</si>
  <si>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</si>
  <si>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</si>
  <si>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</si>
  <si>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</si>
  <si>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</si>
  <si>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</si>
  <si>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</si>
  <si>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</si>
  <si>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</si>
  <si>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</si>
  <si>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</si>
  <si>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</si>
  <si>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</si>
  <si>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</si>
  <si>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</si>
  <si>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</si>
  <si>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</si>
  <si>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</si>
  <si>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</si>
  <si>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</si>
  <si>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</si>
  <si>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</si>
  <si>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</si>
  <si>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</si>
  <si>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</si>
  <si>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</si>
  <si>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</si>
  <si>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</si>
  <si>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</si>
  <si>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</si>
  <si>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</si>
  <si>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</si>
  <si>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</si>
  <si>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</si>
  <si>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</si>
  <si>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</si>
  <si>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</si>
  <si>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</si>
  <si>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</si>
  <si>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</si>
  <si>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</si>
  <si>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</si>
  <si>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</si>
  <si>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</si>
  <si>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</si>
  <si>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</si>
  <si>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</si>
  <si>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</si>
  <si>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</si>
  <si>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</si>
  <si>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</si>
  <si>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</si>
  <si>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</si>
  <si>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</si>
  <si>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</si>
  <si>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</si>
  <si>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</si>
  <si>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</si>
  <si>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</si>
  <si>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</si>
  <si>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</si>
  <si>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</si>
  <si>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</si>
  <si>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</si>
  <si>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</si>
  <si>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</si>
  <si>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</si>
  <si>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</si>
  <si>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</si>
  <si>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</si>
  <si>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</si>
  <si>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</si>
  <si>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</si>
  <si>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</si>
  <si>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</si>
  <si>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</si>
  <si>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</si>
  <si>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</si>
  <si>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</si>
  <si>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</si>
  <si>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</si>
  <si>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</si>
  <si>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</si>
  <si>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</si>
  <si>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</si>
  <si>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</si>
  <si>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</si>
  <si>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</si>
  <si>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</si>
  <si>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</si>
  <si>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</si>
  <si>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</si>
  <si>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</si>
  <si>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</si>
  <si>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</si>
  <si>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</si>
  <si>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</si>
  <si>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</si>
  <si>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</si>
  <si>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</si>
  <si>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</si>
  <si>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</si>
  <si>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</si>
  <si>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</si>
  <si>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</si>
  <si>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</si>
  <si>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</si>
  <si>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</si>
  <si>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</si>
  <si>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</si>
  <si>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</si>
  <si>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</si>
  <si>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</si>
  <si>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</si>
  <si>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</si>
  <si>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</si>
  <si>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</si>
  <si>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</si>
  <si>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</si>
  <si>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</si>
  <si>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</si>
  <si>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</si>
  <si>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</si>
  <si>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</si>
  <si>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</si>
  <si>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</si>
  <si>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</si>
  <si>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</si>
  <si>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</si>
  <si>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</si>
  <si>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</si>
  <si>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</si>
  <si>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</si>
  <si>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</si>
  <si>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</si>
  <si>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</si>
  <si>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</si>
  <si>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</si>
  <si>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</si>
  <si>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</si>
  <si>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</si>
  <si>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</si>
  <si>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</si>
  <si>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</si>
  <si>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</si>
  <si>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</si>
  <si>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</si>
  <si>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</si>
  <si>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</si>
  <si>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</si>
  <si>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</si>
  <si>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</si>
  <si>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</si>
  <si>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</si>
  <si>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</si>
  <si>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</si>
  <si>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</si>
  <si>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</si>
  <si>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</si>
  <si>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</si>
  <si>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</si>
  <si>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</si>
  <si>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</si>
  <si>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</si>
  <si>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</si>
  <si>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</si>
  <si>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</si>
  <si>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</si>
  <si>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</si>
  <si>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</si>
  <si>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</si>
  <si>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</si>
  <si>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</si>
  <si>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</si>
  <si>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</si>
  <si>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</si>
  <si>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</si>
  <si>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</si>
  <si>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</si>
  <si>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</si>
  <si>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</si>
  <si>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</si>
  <si>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</si>
  <si>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</si>
  <si>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</si>
  <si>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</si>
  <si>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</si>
  <si>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</si>
  <si>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</si>
  <si>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</si>
  <si>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</si>
  <si>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</si>
  <si>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</si>
  <si>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</si>
  <si>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</si>
  <si>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</si>
  <si>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</si>
  <si>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</si>
  <si>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</si>
  <si>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</si>
  <si>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</si>
  <si>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</si>
  <si>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</si>
  <si>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</si>
  <si>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</si>
  <si>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</si>
  <si>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</si>
  <si>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</si>
  <si>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</si>
  <si>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</si>
  <si>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</si>
  <si>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</si>
  <si>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</si>
  <si>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</si>
  <si>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</si>
  <si>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</si>
  <si>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</si>
  <si>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</si>
  <si>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</si>
  <si>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</si>
  <si>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</si>
  <si>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</si>
  <si>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</si>
  <si>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</si>
  <si>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</si>
  <si>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</si>
  <si>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</si>
  <si>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</si>
  <si>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</si>
  <si>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</si>
  <si>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</si>
  <si>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</si>
  <si>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</si>
  <si>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</si>
  <si>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</si>
  <si>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</si>
  <si>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</si>
  <si>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</si>
  <si>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</si>
  <si>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</si>
  <si>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</si>
  <si>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</si>
  <si>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</si>
  <si>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</si>
  <si>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</si>
  <si>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</si>
  <si>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</si>
  <si>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</si>
  <si>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</si>
  <si>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</si>
  <si>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</si>
  <si>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</si>
  <si>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</si>
  <si>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</si>
  <si>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</si>
  <si>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</si>
  <si>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</si>
  <si>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</si>
  <si>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</si>
  <si>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</si>
  <si>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</si>
  <si>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</si>
  <si>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</si>
  <si>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</si>
  <si>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</si>
  <si>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</si>
  <si>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</si>
  <si>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</si>
  <si>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</si>
  <si>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</si>
  <si>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</si>
  <si>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</si>
  <si>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</si>
  <si>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</si>
  <si>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</si>
  <si>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</si>
  <si>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</si>
  <si>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</si>
  <si>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</si>
  <si>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</si>
  <si>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</si>
  <si>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</si>
  <si>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</si>
  <si>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</si>
  <si>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</si>
  <si>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</si>
  <si>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</si>
  <si>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</si>
  <si>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</si>
  <si>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</si>
  <si>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</si>
  <si>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</si>
  <si>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</si>
  <si>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</si>
  <si>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</si>
  <si>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</si>
  <si>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</si>
  <si>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</si>
  <si>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</si>
  <si>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</si>
  <si>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</si>
  <si>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</si>
  <si>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</si>
  <si>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</si>
  <si>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</si>
  <si>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</si>
  <si>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</si>
  <si>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</si>
  <si>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</si>
  <si>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</si>
  <si>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</si>
  <si>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</si>
  <si>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</si>
  <si>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</si>
  <si>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</si>
  <si>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</si>
  <si>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</si>
  <si>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</si>
  <si>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</si>
  <si>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</si>
  <si>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</si>
  <si>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</si>
  <si>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</si>
  <si>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</si>
  <si>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</si>
  <si>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</si>
  <si>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</si>
  <si>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</si>
  <si>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</si>
  <si>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</si>
  <si>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</si>
  <si>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</si>
  <si>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</si>
  <si>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</si>
  <si>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</si>
  <si>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</si>
  <si>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</si>
  <si>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</si>
  <si>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</si>
  <si>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</si>
  <si>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</si>
  <si>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</si>
  <si>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</si>
  <si>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</si>
  <si>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</si>
  <si>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</si>
  <si>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</si>
  <si>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</si>
  <si>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</si>
  <si>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</si>
  <si>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</si>
  <si>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</si>
  <si>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</si>
  <si>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</si>
  <si>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</si>
  <si>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</si>
  <si>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</si>
  <si>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</si>
  <si>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</si>
  <si>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</si>
  <si>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</si>
  <si>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</si>
  <si>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</si>
  <si>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</si>
  <si>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</si>
  <si>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</si>
  <si>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</si>
  <si>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</si>
  <si>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</si>
  <si>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</si>
  <si>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</si>
  <si>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</si>
  <si>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</si>
  <si>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</si>
  <si>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</si>
  <si>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</si>
  <si>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</si>
  <si>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</si>
  <si>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</si>
  <si>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</si>
  <si>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</si>
  <si>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</si>
  <si>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</si>
  <si>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</si>
  <si>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</si>
  <si>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</si>
  <si>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</si>
  <si>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</si>
  <si>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</si>
  <si>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</si>
  <si>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</si>
  <si>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</si>
  <si>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</si>
  <si>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</si>
  <si>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</si>
  <si>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</si>
  <si>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</si>
  <si>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</si>
  <si>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</si>
  <si>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</si>
  <si>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</si>
  <si>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</si>
  <si>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</si>
  <si>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</si>
  <si>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</si>
  <si>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</si>
  <si>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</si>
  <si>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</si>
  <si>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</si>
  <si>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</si>
  <si>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</si>
  <si>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</si>
  <si>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</si>
  <si>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</si>
  <si>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</si>
  <si>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</si>
  <si>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</si>
  <si>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</si>
  <si>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</si>
  <si>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</si>
  <si>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</si>
  <si>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</si>
  <si>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</si>
  <si>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</si>
  <si>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</si>
  <si>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</si>
  <si>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</si>
  <si>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</si>
  <si>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</si>
  <si>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</si>
  <si>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</si>
  <si>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</si>
  <si>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</si>
  <si>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</si>
  <si>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</si>
  <si>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</si>
  <si>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</si>
  <si>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</si>
  <si>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</si>
  <si>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</si>
  <si>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</si>
  <si>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</si>
  <si>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</si>
  <si>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</si>
  <si>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</si>
  <si>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</si>
  <si>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</si>
  <si>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</si>
  <si>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</si>
  <si>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</si>
  <si>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</si>
  <si>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</si>
  <si>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</si>
  <si>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</si>
  <si>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</si>
  <si>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</si>
  <si>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</si>
  <si>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</si>
  <si>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</si>
  <si>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</si>
  <si>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</si>
  <si>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</si>
  <si>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</si>
  <si>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</si>
  <si>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</si>
  <si>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</si>
  <si>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</si>
  <si>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</si>
  <si>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</si>
  <si>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</si>
  <si>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</si>
  <si>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</si>
  <si>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</si>
  <si>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</si>
  <si>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</si>
  <si>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</si>
  <si>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</si>
  <si>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</si>
  <si>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</si>
  <si>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</si>
  <si>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</si>
  <si>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</si>
  <si>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</si>
  <si>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</si>
  <si>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</si>
  <si>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</si>
  <si>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</si>
  <si>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</si>
  <si>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</si>
  <si>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</si>
  <si>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</si>
  <si>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</si>
  <si>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</si>
  <si>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</si>
  <si>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</si>
  <si>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</si>
  <si>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</si>
  <si>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</si>
  <si>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</si>
  <si>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</si>
  <si>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</si>
  <si>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</si>
  <si>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</si>
  <si>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</si>
  <si>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</si>
  <si>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</si>
  <si>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</si>
  <si>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</si>
  <si>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</si>
  <si>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</si>
  <si>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</si>
  <si>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</si>
  <si>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</si>
  <si>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</si>
  <si>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</si>
  <si>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</si>
  <si>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</si>
  <si>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</si>
  <si>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</si>
  <si>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</si>
  <si>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</si>
  <si>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</si>
  <si>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</si>
  <si>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</si>
  <si>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</si>
  <si>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</si>
  <si>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</si>
  <si>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</si>
  <si>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</si>
  <si>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</si>
  <si>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</si>
  <si>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</si>
  <si>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</si>
  <si>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</si>
  <si>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</si>
  <si>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</si>
  <si>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</si>
  <si>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</si>
  <si>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</si>
  <si>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</si>
  <si>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</si>
  <si>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</si>
  <si>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</si>
  <si>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</si>
  <si>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</si>
  <si>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</si>
  <si>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</si>
  <si>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</si>
  <si>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</si>
  <si>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</si>
  <si>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</si>
  <si>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</si>
  <si>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</si>
  <si>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</si>
  <si>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</si>
  <si>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</si>
  <si>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</si>
  <si>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</si>
  <si>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</si>
  <si>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</si>
  <si>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</si>
  <si>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</si>
  <si>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</si>
  <si>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</si>
  <si>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</si>
  <si>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</si>
  <si>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</si>
  <si>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</si>
  <si>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</si>
  <si>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</si>
  <si>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</si>
  <si>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</si>
  <si>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</si>
  <si>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</si>
  <si>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</si>
  <si>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</si>
  <si>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</si>
  <si>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</si>
  <si>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</si>
  <si>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</si>
  <si>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</si>
  <si>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</si>
  <si>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</si>
  <si>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</si>
  <si>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</si>
  <si>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</si>
  <si>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</si>
  <si>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</si>
  <si>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</si>
  <si>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</si>
  <si>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</si>
  <si>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</si>
  <si>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</si>
  <si>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</si>
  <si>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</si>
  <si>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</si>
  <si>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</si>
  <si>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</si>
  <si>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</si>
  <si>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</si>
  <si>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</si>
  <si>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</si>
  <si>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</si>
  <si>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</si>
  <si>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</si>
  <si>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</si>
  <si>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</si>
  <si>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</si>
  <si>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</si>
  <si>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</si>
  <si>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</si>
  <si>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</si>
  <si>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</si>
  <si>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</si>
  <si>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</si>
  <si>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</si>
  <si>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</si>
  <si>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</si>
  <si>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</si>
  <si>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</si>
  <si>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</si>
  <si>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</si>
  <si>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</si>
  <si>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</si>
  <si>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</si>
  <si>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</si>
  <si>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</si>
  <si>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</si>
  <si>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</si>
  <si>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</si>
  <si>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</si>
  <si>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</si>
  <si>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</si>
  <si>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</si>
  <si>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</si>
  <si>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</si>
  <si>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</si>
  <si>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</si>
  <si>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</si>
  <si>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</si>
  <si>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</si>
  <si>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</si>
  <si>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</si>
  <si>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</si>
  <si>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</si>
  <si>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</si>
  <si>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</si>
  <si>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</si>
  <si>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</si>
  <si>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</si>
  <si>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</si>
  <si>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</si>
  <si>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</si>
  <si>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</si>
  <si>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</si>
  <si>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</si>
  <si>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</si>
  <si>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</si>
  <si>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</si>
  <si>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</si>
  <si>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</si>
  <si>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</si>
  <si>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</si>
  <si>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</si>
  <si>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</si>
  <si>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</si>
  <si>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</si>
  <si>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</si>
  <si>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</si>
  <si>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</si>
  <si>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</si>
  <si>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</si>
  <si>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</si>
  <si>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</si>
  <si>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</si>
  <si>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</si>
  <si>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</si>
  <si>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</si>
  <si>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</si>
  <si>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</si>
  <si>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</si>
  <si>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</si>
  <si>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</si>
  <si>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</si>
  <si>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</si>
  <si>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</si>
  <si>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</si>
  <si>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</si>
  <si>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</si>
  <si>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</si>
  <si>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</si>
  <si>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</si>
  <si>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</si>
  <si>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</si>
  <si>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</si>
  <si>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</si>
  <si>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</si>
  <si>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</si>
  <si>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</si>
  <si>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</si>
  <si>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</si>
  <si>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</si>
  <si>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</si>
  <si>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</si>
  <si>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</si>
  <si>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</si>
  <si>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</si>
  <si>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</si>
  <si>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</si>
  <si>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</si>
  <si>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</si>
  <si>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</si>
  <si>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</si>
  <si>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</si>
  <si>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</si>
  <si>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</si>
  <si>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</si>
  <si>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</si>
  <si>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</si>
  <si>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</si>
  <si>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</si>
  <si>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</si>
  <si>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</si>
  <si>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</si>
  <si>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</si>
  <si>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</si>
  <si>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</si>
  <si>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</si>
  <si>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</si>
  <si>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</si>
  <si>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</si>
  <si>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</si>
  <si>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</si>
  <si>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</si>
  <si>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</si>
  <si>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</si>
  <si>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</si>
  <si>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</si>
  <si>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</si>
  <si>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</si>
  <si>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</si>
  <si>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</si>
  <si>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</si>
  <si>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</si>
  <si>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</si>
  <si>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</si>
  <si>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</si>
  <si>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</si>
  <si>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</si>
  <si>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</si>
  <si>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</si>
  <si>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</si>
  <si>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</si>
  <si>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</si>
  <si>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</si>
  <si>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</si>
  <si>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</si>
  <si>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</si>
  <si>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</si>
  <si>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</si>
  <si>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</si>
  <si>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</si>
  <si>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</si>
  <si>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</si>
  <si>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</si>
  <si>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</si>
  <si>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</si>
  <si>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</si>
  <si>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</si>
  <si>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</si>
  <si>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</si>
  <si>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</si>
  <si>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</si>
  <si>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</si>
  <si>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</si>
  <si>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</si>
  <si>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</si>
  <si>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</si>
  <si>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</si>
  <si>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</si>
  <si>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</si>
  <si>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</si>
  <si>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</si>
  <si>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</si>
  <si>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</si>
  <si>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</si>
  <si>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</si>
  <si>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</si>
  <si>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</si>
  <si>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</si>
  <si>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</si>
  <si>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</si>
  <si>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</si>
  <si>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</si>
  <si>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</si>
  <si>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</si>
  <si>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</si>
  <si>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</si>
  <si>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</si>
  <si>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</si>
  <si>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</si>
  <si>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</si>
  <si>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</si>
  <si>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</si>
  <si>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</si>
  <si>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</si>
  <si>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</si>
  <si>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</si>
  <si>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</si>
  <si>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</si>
  <si>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</si>
  <si>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</si>
  <si>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</si>
  <si>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</si>
  <si>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</si>
  <si>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</si>
  <si>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</si>
  <si>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</si>
  <si>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</si>
  <si>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</si>
  <si>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</si>
  <si>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</si>
  <si>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</si>
  <si>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</si>
  <si>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</si>
  <si>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</si>
  <si>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</si>
  <si>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</si>
  <si>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</si>
  <si>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</si>
  <si>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</si>
  <si>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</si>
  <si>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</si>
  <si>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</si>
  <si>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</si>
  <si>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</si>
  <si>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</si>
  <si>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</si>
  <si>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</si>
  <si>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</si>
  <si>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</si>
  <si>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</si>
  <si>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</si>
  <si>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</si>
  <si>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</si>
  <si>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</si>
  <si>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</si>
  <si>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</si>
  <si>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</si>
  <si>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</si>
  <si>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</si>
  <si>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</si>
  <si>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</si>
  <si>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</si>
  <si>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</si>
  <si>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</si>
  <si>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</si>
  <si>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</si>
  <si>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</si>
  <si>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</si>
  <si>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</si>
  <si>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</si>
  <si>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</si>
  <si>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</si>
  <si>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</si>
  <si>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</si>
  <si>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</si>
  <si>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</si>
  <si>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</si>
  <si>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</si>
  <si>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</si>
  <si>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</si>
  <si>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</si>
  <si>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</si>
  <si>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</si>
  <si>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</si>
  <si>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</si>
  <si>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</si>
  <si>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</si>
  <si>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</si>
  <si>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</si>
  <si>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</si>
  <si>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</si>
  <si>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</si>
  <si>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</si>
  <si>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</si>
  <si>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</si>
  <si>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</si>
  <si>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</si>
  <si>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</si>
  <si>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</si>
  <si>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</si>
  <si>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</si>
  <si>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</si>
  <si>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</si>
  <si>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</si>
  <si>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</si>
  <si>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</si>
  <si>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</si>
  <si>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</si>
  <si>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</si>
  <si>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</si>
  <si>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</si>
  <si>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</si>
  <si>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</si>
  <si>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</si>
  <si>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</si>
  <si>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</si>
  <si>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</si>
  <si>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</si>
  <si>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</si>
  <si>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</si>
  <si>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</si>
  <si>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</si>
  <si>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</si>
  <si>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</si>
  <si>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</si>
  <si>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</si>
  <si>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</si>
  <si>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</si>
  <si>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</si>
  <si>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</si>
  <si>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</si>
  <si>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</si>
  <si>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</si>
  <si>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</si>
  <si>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</si>
  <si>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</si>
  <si>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</si>
  <si>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</si>
  <si>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</si>
  <si>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</si>
  <si>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</si>
  <si>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</si>
  <si>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</si>
  <si>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</si>
  <si>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</si>
  <si>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</si>
  <si>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</si>
  <si>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</si>
  <si>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</si>
  <si>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</si>
  <si>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</si>
  <si>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</si>
  <si>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</si>
  <si>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</si>
  <si>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</si>
  <si>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</si>
  <si>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</si>
  <si>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</si>
  <si>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</si>
  <si>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</si>
  <si>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</si>
  <si>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</si>
  <si>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</si>
  <si>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</si>
  <si>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</si>
  <si>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</si>
  <si>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</si>
  <si>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</si>
  <si>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</si>
  <si>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</si>
  <si>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</si>
  <si>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</si>
  <si>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</si>
  <si>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</si>
  <si>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</si>
  <si>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</si>
  <si>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</si>
  <si>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</si>
  <si>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</si>
  <si>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</si>
  <si>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</si>
  <si>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</si>
  <si>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</si>
  <si>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</si>
  <si>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</si>
  <si>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</si>
  <si>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</si>
  <si>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</si>
  <si>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</si>
  <si>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</si>
  <si>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</si>
  <si>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</si>
  <si>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</si>
  <si>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</si>
  <si>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</si>
  <si>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</si>
  <si>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</si>
  <si>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</si>
  <si>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</si>
  <si>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</si>
  <si>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</si>
  <si>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</si>
  <si>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</si>
  <si>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</si>
  <si>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</si>
  <si>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</si>
  <si>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</si>
  <si>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</si>
  <si>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</si>
  <si>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</si>
  <si>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</si>
  <si>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</si>
  <si>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</si>
  <si>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</si>
  <si>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</si>
  <si>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</si>
  <si>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</si>
  <si>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</si>
  <si>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</si>
  <si>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</si>
  <si>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</si>
  <si>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</si>
  <si>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</si>
  <si>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</si>
  <si>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</si>
  <si>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</si>
  <si>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</si>
  <si>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</si>
  <si>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</si>
  <si>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</si>
  <si>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</si>
  <si>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</si>
  <si>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</si>
  <si>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</si>
  <si>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</si>
  <si>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</si>
  <si>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</si>
  <si>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</si>
  <si>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</si>
  <si>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</si>
  <si>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</si>
  <si>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</si>
  <si>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</si>
  <si>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</si>
  <si>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</si>
  <si>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</si>
  <si>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</si>
  <si>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</si>
  <si>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</si>
  <si>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</si>
  <si>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</si>
  <si>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</si>
  <si>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</si>
  <si>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</si>
  <si>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</si>
  <si>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</si>
  <si>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</si>
  <si>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</si>
  <si>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</si>
  <si>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</si>
  <si>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</si>
  <si>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</si>
  <si>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</si>
  <si>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</si>
  <si>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</si>
  <si>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</si>
  <si>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</si>
  <si>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</si>
  <si>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</si>
  <si>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</si>
  <si>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</si>
  <si>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</si>
  <si>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</si>
  <si>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</si>
  <si>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</si>
  <si>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</si>
  <si>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</si>
  <si>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</si>
  <si>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</si>
  <si>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</si>
  <si>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</si>
  <si>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</si>
  <si>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</si>
  <si>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</si>
  <si>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</si>
  <si>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</si>
  <si>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</si>
  <si>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</si>
  <si>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</si>
  <si>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</si>
  <si>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</si>
  <si>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</si>
  <si>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</si>
  <si>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</si>
  <si>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</si>
  <si>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</si>
  <si>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</si>
  <si>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</si>
  <si>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</si>
  <si>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</si>
  <si>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</si>
  <si>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</si>
  <si>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</si>
  <si>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</si>
  <si>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</si>
  <si>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</si>
  <si>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</si>
  <si>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</si>
  <si>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</si>
  <si>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</si>
  <si>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</si>
  <si>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</si>
  <si>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</si>
  <si>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</si>
  <si>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</si>
  <si>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</si>
  <si>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</si>
  <si>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</si>
  <si>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</si>
  <si>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</si>
  <si>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</si>
  <si>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</si>
  <si>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</si>
  <si>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</si>
  <si>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</si>
  <si>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</si>
  <si>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</si>
  <si>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</si>
  <si>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</si>
  <si>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</si>
  <si>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</si>
  <si>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</si>
  <si>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</si>
  <si>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</si>
  <si>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</si>
  <si>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</si>
  <si>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</si>
  <si>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</si>
  <si>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</si>
  <si>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</si>
  <si>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</si>
  <si>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</si>
  <si>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</si>
  <si>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</si>
  <si>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</si>
  <si>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</si>
  <si>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</si>
  <si>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</si>
  <si>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</si>
  <si>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</si>
  <si>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</si>
  <si>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</si>
  <si>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</si>
  <si>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</si>
  <si>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</si>
  <si>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</si>
  <si>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</si>
  <si>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</si>
  <si>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</si>
  <si>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</si>
  <si>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</si>
  <si>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</si>
  <si>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</si>
  <si>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</si>
  <si>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</si>
  <si>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</si>
  <si>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</si>
  <si>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</si>
  <si>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</si>
  <si>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</si>
  <si>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</si>
  <si>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</si>
  <si>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</si>
  <si>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</si>
  <si>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</si>
  <si>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</si>
  <si>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</si>
  <si>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</si>
  <si>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</si>
  <si>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</si>
  <si>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</si>
  <si>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</si>
  <si>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</si>
  <si>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</si>
  <si>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</si>
  <si>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</si>
  <si>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</si>
  <si>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</si>
  <si>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</si>
  <si>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</si>
  <si>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</si>
  <si>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</si>
  <si>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</si>
  <si>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</si>
  <si>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</si>
  <si>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</si>
  <si>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</si>
  <si>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</si>
  <si>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</si>
  <si>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</si>
  <si>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</si>
  <si>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</si>
  <si>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</si>
  <si>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</si>
  <si>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</si>
  <si>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</si>
  <si>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</si>
  <si>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</si>
  <si>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</si>
  <si>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</si>
  <si>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</si>
  <si>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</si>
  <si>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</si>
  <si>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</si>
  <si>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</si>
  <si>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</si>
  <si>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</si>
  <si>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</si>
  <si>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</si>
  <si>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</si>
  <si>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</si>
  <si>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</si>
  <si>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</si>
  <si>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</si>
  <si>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</si>
  <si>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</si>
  <si>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</si>
  <si>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</si>
  <si>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</si>
  <si>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</si>
  <si>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</si>
  <si>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</si>
  <si>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</si>
  <si>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</si>
  <si>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</si>
  <si>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</si>
  <si>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</si>
  <si>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</si>
  <si>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</si>
  <si>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</si>
  <si>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</si>
  <si>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</si>
  <si>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</si>
  <si>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</si>
  <si>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</si>
  <si>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</si>
  <si>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</si>
  <si>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</si>
  <si>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</si>
  <si>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</si>
  <si>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</si>
  <si>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</si>
  <si>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</si>
  <si>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</si>
  <si>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</si>
  <si>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</si>
  <si>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</si>
  <si>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</si>
  <si>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</si>
  <si>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</si>
  <si>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</si>
  <si>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</si>
  <si>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</si>
  <si>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</si>
  <si>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</si>
  <si>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</si>
  <si>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</si>
  <si>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</si>
  <si>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</si>
  <si>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</si>
  <si>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</si>
  <si>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</si>
  <si>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</si>
  <si>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</si>
  <si>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</si>
  <si>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</si>
  <si>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</si>
  <si>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</si>
  <si>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</si>
  <si>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</si>
  <si>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</si>
  <si>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</si>
  <si>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</si>
  <si>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</si>
  <si>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</si>
  <si>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</si>
  <si>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</si>
  <si>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</si>
  <si>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</si>
  <si>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</si>
  <si>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</si>
  <si>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</si>
  <si>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</si>
  <si>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</si>
  <si>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</si>
  <si>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</si>
  <si>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</si>
  <si>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</si>
  <si>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</si>
  <si>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</si>
  <si>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</si>
  <si>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</si>
  <si>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</si>
  <si>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</si>
  <si>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</si>
  <si>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</si>
  <si>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</si>
  <si>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</si>
  <si>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</si>
  <si>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</si>
  <si>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</si>
  <si>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</si>
  <si>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</si>
  <si>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</si>
  <si>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</si>
  <si>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</si>
  <si>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</si>
  <si>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</si>
  <si>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</si>
  <si>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</si>
  <si>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</si>
  <si>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</si>
  <si>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</si>
  <si>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</si>
  <si>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</si>
  <si>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</si>
  <si>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</si>
  <si>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</si>
  <si>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</si>
  <si>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</si>
  <si>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</si>
  <si>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</si>
  <si>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</si>
  <si>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</si>
  <si>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</si>
  <si>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</si>
  <si>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</si>
  <si>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</si>
  <si>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</si>
  <si>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</si>
  <si>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</si>
  <si>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</si>
  <si>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</si>
  <si>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</si>
  <si>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</si>
  <si>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</si>
  <si>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</si>
  <si>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</si>
  <si>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</si>
  <si>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</si>
  <si>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</si>
  <si>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</si>
  <si>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</si>
  <si>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</si>
  <si>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</si>
  <si>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</si>
  <si>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</si>
  <si>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</si>
  <si>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</si>
  <si>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</si>
  <si>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</si>
  <si>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</si>
  <si>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</si>
  <si>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</si>
  <si>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</si>
  <si>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</si>
  <si>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</si>
  <si>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</si>
  <si>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</si>
  <si>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</si>
  <si>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</si>
  <si>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</si>
  <si>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</si>
  <si>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</si>
  <si>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</si>
  <si>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</si>
  <si>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</si>
  <si>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</si>
  <si>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</si>
  <si>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</si>
  <si>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</si>
  <si>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</si>
  <si>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</si>
  <si>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</si>
  <si>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</si>
  <si>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</si>
  <si>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</si>
  <si>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</si>
  <si>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</si>
  <si>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</si>
  <si>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</si>
  <si>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</si>
  <si>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</si>
  <si>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</si>
  <si>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</si>
  <si>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</si>
  <si>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</si>
  <si>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</si>
  <si>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</si>
  <si>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</si>
  <si>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</si>
  <si>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</si>
  <si>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</si>
  <si>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</si>
  <si>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</si>
  <si>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</si>
  <si>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</si>
  <si>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</si>
  <si>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</si>
  <si>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</si>
  <si>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</si>
  <si>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</si>
  <si>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</si>
  <si>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</si>
  <si>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</si>
  <si>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</si>
  <si>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</si>
  <si>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</si>
  <si>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</si>
  <si>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</si>
  <si>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</si>
  <si>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</si>
  <si>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</si>
  <si>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</si>
  <si>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</si>
  <si>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</si>
  <si>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</si>
  <si>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</si>
  <si>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</si>
  <si>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</si>
  <si>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</si>
  <si>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</si>
  <si>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</si>
  <si>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</si>
  <si>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</si>
  <si>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</si>
  <si>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</si>
  <si>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</si>
  <si>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</si>
  <si>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</si>
  <si>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</si>
  <si>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</si>
  <si>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</si>
  <si>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</si>
  <si>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</si>
  <si>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</si>
  <si>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</si>
  <si>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</si>
  <si>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</si>
  <si>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</si>
  <si>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</si>
  <si>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</si>
  <si>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</si>
  <si>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</si>
  <si>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</si>
  <si>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</si>
  <si>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</si>
  <si>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</si>
  <si>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</si>
  <si>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</si>
  <si>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</si>
  <si>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</si>
  <si>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</si>
  <si>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</si>
  <si>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</si>
  <si>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</si>
  <si>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</si>
  <si>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</si>
  <si>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</si>
  <si>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</si>
  <si>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</si>
  <si>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</si>
  <si>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</si>
  <si>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</si>
  <si>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</si>
  <si>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</si>
  <si>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</si>
  <si>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</si>
  <si>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</si>
  <si>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</si>
  <si>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</si>
  <si>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</si>
  <si>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</si>
  <si>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</si>
  <si>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</si>
  <si>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</si>
  <si>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</si>
  <si>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</si>
  <si>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</si>
  <si>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</si>
  <si>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</si>
  <si>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</si>
  <si>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</si>
  <si>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</si>
  <si>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</si>
  <si>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</si>
  <si>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</si>
  <si>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</si>
  <si>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</si>
  <si>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</si>
  <si>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</si>
  <si>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</si>
  <si>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</si>
  <si>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</si>
  <si>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</si>
  <si>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</si>
  <si>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</si>
  <si>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</si>
  <si>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</si>
  <si>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</si>
  <si>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</si>
  <si>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</si>
  <si>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</si>
  <si>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</si>
  <si>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</si>
  <si>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</si>
  <si>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</si>
  <si>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</si>
  <si>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</si>
  <si>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</si>
  <si>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</si>
  <si>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</si>
  <si>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</si>
  <si>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</si>
  <si>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</si>
  <si>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</si>
  <si>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</si>
  <si>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</si>
  <si>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</si>
  <si>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</si>
  <si>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</si>
  <si>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</si>
  <si>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</si>
  <si>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</si>
  <si>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</si>
  <si>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</si>
  <si>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</si>
  <si>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</si>
  <si>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</si>
  <si>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</si>
  <si>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</si>
  <si>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</si>
  <si>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</si>
  <si>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</si>
  <si>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</si>
  <si>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</si>
  <si>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</si>
  <si>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</si>
  <si>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</si>
  <si>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</si>
  <si>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</si>
  <si>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</si>
  <si>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</si>
  <si>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</si>
  <si>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</si>
  <si>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</si>
  <si>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</si>
  <si>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</si>
  <si>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</si>
  <si>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</si>
  <si>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</si>
  <si>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</si>
  <si>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</si>
  <si>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</si>
  <si>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</si>
  <si>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</si>
  <si>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</si>
  <si>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</si>
  <si>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</si>
  <si>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</si>
  <si>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</si>
  <si>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</si>
  <si>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</si>
  <si>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</si>
  <si>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</si>
  <si>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</si>
  <si>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</si>
  <si>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</si>
  <si>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</si>
  <si>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</si>
  <si>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</si>
  <si>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</si>
  <si>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</si>
  <si>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</si>
  <si>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</si>
  <si>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</si>
  <si>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</si>
  <si>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</si>
  <si>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</si>
  <si>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</si>
  <si>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</si>
  <si>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</si>
  <si>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</si>
  <si>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</si>
  <si>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</si>
  <si>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</si>
  <si>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</si>
  <si>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</si>
  <si>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</si>
  <si>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</si>
  <si>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</si>
  <si>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</si>
  <si>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</si>
  <si>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</si>
  <si>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</si>
  <si>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</si>
  <si>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</si>
  <si>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</si>
  <si>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</si>
  <si>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</si>
  <si>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</si>
  <si>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</si>
  <si>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</si>
  <si>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</si>
  <si>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</si>
  <si>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</si>
  <si>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</si>
  <si>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</si>
  <si>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</si>
  <si>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</si>
  <si>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</si>
  <si>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</si>
  <si>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</si>
  <si>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</si>
  <si>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</si>
  <si>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</si>
  <si>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</si>
  <si>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</si>
  <si>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</si>
  <si>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</si>
  <si>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</si>
  <si>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</si>
  <si>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</si>
  <si>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</si>
  <si>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</si>
  <si>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</si>
  <si>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</si>
  <si>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</si>
  <si>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</si>
  <si>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</si>
  <si>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</si>
  <si>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</si>
  <si>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</si>
  <si>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</si>
  <si>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</si>
  <si>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</si>
  <si>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</si>
  <si>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</si>
  <si>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</si>
  <si>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</si>
  <si>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</si>
  <si>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</si>
  <si>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</si>
  <si>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</si>
  <si>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</si>
  <si>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</si>
  <si>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</si>
  <si>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</si>
  <si>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</si>
  <si>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</si>
  <si>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</si>
  <si>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</si>
  <si>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</si>
  <si>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</si>
  <si>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</si>
  <si>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</si>
  <si>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</si>
  <si>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</si>
  <si>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</si>
  <si>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</si>
  <si>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</si>
  <si>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</si>
  <si>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</si>
  <si>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</si>
  <si>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</si>
  <si>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</si>
  <si>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</si>
  <si>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</si>
  <si>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</si>
  <si>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</si>
  <si>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</si>
  <si>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</si>
  <si>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</si>
  <si>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</si>
  <si>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</si>
  <si>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</si>
  <si>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</si>
  <si>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</si>
  <si>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</si>
  <si>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</si>
  <si>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</si>
  <si>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</si>
  <si>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</si>
  <si>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</si>
  <si>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</si>
  <si>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</si>
  <si>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</si>
  <si>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</si>
  <si>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</si>
  <si>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</si>
  <si>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</si>
  <si>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</si>
  <si>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</si>
  <si>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</si>
  <si>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</si>
  <si>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</si>
  <si>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</si>
  <si>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</si>
  <si>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</si>
  <si>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</si>
  <si>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</si>
  <si>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</si>
  <si>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</si>
  <si>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</si>
  <si>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</si>
  <si>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</si>
  <si>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</si>
  <si>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</si>
  <si>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</si>
  <si>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</si>
  <si>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</si>
  <si>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</si>
  <si>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</si>
  <si>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</si>
  <si>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</si>
  <si>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</si>
  <si>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</si>
  <si>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</si>
  <si>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</si>
  <si>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</si>
  <si>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</si>
  <si>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</si>
  <si>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</si>
  <si>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</si>
  <si>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</si>
  <si>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</si>
  <si>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</si>
  <si>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</si>
  <si>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</si>
  <si>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</si>
  <si>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</si>
  <si>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</si>
  <si>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</si>
  <si>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</si>
  <si>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</si>
  <si>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</si>
  <si>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</si>
  <si>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</si>
  <si>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</si>
  <si>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</si>
  <si>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</si>
  <si>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</si>
  <si>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</si>
  <si>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</si>
  <si>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</si>
  <si>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</si>
  <si>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</si>
  <si>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</si>
  <si>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</si>
  <si>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</si>
  <si>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</si>
  <si>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</si>
  <si>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</si>
  <si>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</si>
  <si>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</si>
  <si>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</si>
  <si>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</si>
  <si>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</si>
  <si>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</si>
  <si>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</si>
  <si>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</si>
  <si>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</si>
  <si>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</si>
  <si>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</si>
  <si>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</si>
  <si>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</si>
  <si>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</si>
  <si>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</si>
  <si>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</si>
  <si>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</si>
  <si>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</si>
  <si>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</si>
  <si>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</si>
  <si>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</si>
  <si>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</si>
  <si>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</si>
  <si>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</si>
  <si>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</si>
  <si>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</si>
  <si>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</si>
  <si>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</si>
  <si>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</si>
  <si>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</si>
  <si>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</si>
  <si>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</si>
  <si>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</si>
  <si>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</si>
  <si>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</si>
  <si>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</si>
  <si>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</si>
  <si>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</si>
  <si>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</si>
  <si>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</si>
  <si>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</si>
  <si>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</si>
  <si>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</si>
  <si>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</si>
  <si>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</si>
  <si>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</si>
  <si>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</si>
  <si>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</si>
  <si>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</si>
  <si>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</si>
  <si>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</si>
  <si>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</si>
  <si>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</si>
  <si>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</si>
  <si>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</si>
  <si>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</si>
  <si>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</si>
  <si>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</si>
  <si>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</si>
  <si>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</si>
  <si>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</si>
  <si>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</si>
  <si>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</si>
  <si>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</si>
  <si>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</si>
  <si>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</si>
  <si>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</si>
  <si>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</si>
  <si>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</si>
  <si>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</si>
  <si>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</si>
  <si>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</si>
  <si>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</si>
  <si>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</si>
  <si>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</si>
  <si>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</si>
  <si>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</si>
  <si>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</si>
  <si>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</si>
  <si>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</si>
  <si>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</si>
  <si>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</si>
  <si>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</si>
  <si>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</si>
  <si>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</si>
  <si>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</si>
  <si>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</si>
  <si>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</si>
  <si>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</si>
  <si>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</si>
  <si>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</si>
  <si>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</si>
  <si>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</si>
  <si>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</si>
  <si>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</si>
  <si>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</si>
  <si>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</si>
  <si>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</si>
  <si>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</si>
  <si>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</si>
  <si>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</si>
  <si>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</si>
  <si>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</si>
  <si>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</si>
  <si>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</si>
  <si>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</si>
  <si>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</si>
  <si>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</si>
  <si>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</si>
  <si>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</si>
  <si>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</si>
  <si>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</si>
  <si>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</si>
  <si>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</si>
  <si>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</si>
  <si>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</si>
  <si>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</si>
  <si>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</si>
  <si>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</si>
  <si>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</si>
  <si>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</si>
  <si>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</si>
  <si>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</si>
  <si>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</si>
  <si>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</si>
  <si>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</si>
  <si>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</si>
  <si>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</si>
  <si>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</si>
  <si>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</si>
  <si>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</si>
  <si>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</si>
  <si>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</si>
  <si>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</si>
  <si>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</si>
  <si>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</si>
  <si>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</si>
  <si>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</si>
  <si>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</si>
  <si>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</si>
  <si>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</si>
  <si>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</si>
  <si>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</si>
  <si>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</si>
  <si>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</si>
  <si>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</si>
  <si>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</si>
  <si>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</si>
  <si>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</si>
  <si>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</si>
  <si>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</si>
  <si>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</si>
  <si>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</si>
  <si>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</si>
  <si>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</si>
  <si>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</si>
  <si>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</si>
  <si>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</si>
  <si>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</si>
  <si>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</si>
  <si>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</si>
  <si>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</si>
  <si>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</si>
  <si>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</si>
  <si>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</si>
  <si>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</si>
  <si>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</si>
  <si>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</si>
  <si>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</si>
  <si>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</si>
  <si>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</si>
  <si>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</si>
  <si>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</si>
  <si>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</si>
  <si>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</si>
  <si>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</si>
  <si>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</si>
  <si>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</si>
  <si>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</si>
  <si>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</si>
  <si>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</si>
  <si>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</si>
  <si>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</si>
  <si>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</si>
  <si>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</si>
  <si>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</si>
  <si>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</si>
  <si>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</si>
  <si>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</si>
  <si>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</si>
  <si>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</si>
  <si>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</si>
  <si>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</si>
  <si>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</si>
  <si>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</si>
  <si>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</si>
  <si>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</si>
  <si>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</si>
  <si>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</si>
  <si>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</si>
  <si>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</si>
  <si>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</si>
  <si>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</si>
  <si>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</si>
  <si>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</si>
  <si>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</si>
  <si>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</si>
  <si>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</si>
  <si>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</si>
  <si>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</si>
  <si>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</si>
  <si>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</si>
  <si>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</si>
  <si>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</si>
  <si>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</si>
  <si>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</si>
  <si>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</si>
  <si>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</si>
  <si>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</si>
  <si>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</si>
  <si>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</si>
  <si>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</si>
  <si>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</si>
  <si>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</si>
  <si>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</si>
  <si>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</si>
  <si>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</si>
  <si>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</si>
  <si>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</si>
  <si>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</si>
  <si>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</si>
  <si>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</si>
  <si>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</si>
  <si>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</si>
  <si>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</si>
  <si>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</si>
  <si>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</si>
  <si>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</si>
  <si>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</si>
  <si>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</si>
  <si>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</si>
  <si>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</si>
  <si>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</si>
  <si>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</si>
  <si>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</si>
  <si>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</si>
  <si>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</si>
  <si>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</si>
  <si>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</si>
  <si>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</si>
  <si>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</si>
  <si>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</si>
  <si>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</si>
  <si>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</si>
  <si>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</si>
  <si>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</si>
  <si>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</si>
  <si>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</si>
  <si>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</si>
  <si>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</si>
  <si>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</si>
  <si>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</si>
  <si>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</si>
  <si>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</si>
  <si>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</si>
  <si>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</si>
  <si>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</si>
  <si>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</si>
  <si>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</si>
  <si>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</si>
  <si>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</si>
  <si>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</si>
  <si>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</si>
  <si>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</si>
  <si>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</si>
  <si>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</si>
  <si>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</si>
  <si>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</si>
  <si>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</si>
  <si>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</si>
  <si>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</si>
  <si>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</si>
  <si>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</si>
  <si>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</si>
  <si>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</si>
  <si>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</si>
  <si>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</si>
  <si>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</si>
  <si>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</si>
  <si>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</si>
  <si>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</si>
  <si>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</si>
  <si>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</si>
  <si>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</si>
  <si>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</si>
  <si>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</si>
  <si>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</si>
  <si>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</si>
  <si>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</si>
  <si>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</si>
  <si>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</si>
  <si>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</si>
  <si>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</si>
  <si>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</si>
  <si>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</si>
  <si>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</si>
  <si>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</si>
  <si>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</si>
  <si>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</si>
  <si>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</si>
  <si>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</si>
  <si>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</si>
  <si>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</si>
  <si>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</si>
  <si>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</si>
  <si>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</si>
  <si>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</si>
  <si>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</si>
  <si>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</si>
  <si>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</si>
  <si>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</si>
  <si>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</si>
  <si>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</si>
  <si>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</si>
  <si>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</si>
  <si>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</si>
  <si>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</si>
  <si>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</si>
  <si>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</si>
  <si>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</si>
  <si>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</si>
  <si>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</si>
  <si>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</si>
  <si>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</si>
  <si>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</si>
  <si>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</si>
  <si>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</si>
  <si>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</si>
  <si>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</si>
  <si>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</si>
  <si>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</si>
  <si>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</si>
  <si>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</si>
  <si>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</si>
  <si>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</si>
  <si>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</si>
  <si>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</si>
  <si>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</si>
  <si>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</si>
  <si>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</si>
  <si>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</si>
  <si>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</si>
  <si>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</si>
  <si>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</si>
  <si>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</si>
  <si>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</si>
  <si>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</si>
  <si>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</si>
  <si>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</si>
  <si>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</si>
  <si>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</si>
  <si>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</si>
  <si>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</si>
  <si>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</si>
  <si>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</si>
  <si>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</si>
  <si>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</si>
  <si>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</si>
  <si>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</si>
  <si>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</si>
  <si>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</si>
  <si>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</si>
  <si>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</si>
  <si>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</si>
  <si>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</si>
  <si>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</si>
  <si>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</si>
  <si>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</si>
  <si>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</si>
  <si>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</si>
  <si>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</si>
  <si>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</si>
  <si>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</si>
  <si>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</si>
  <si>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</si>
  <si>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</si>
  <si>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</si>
  <si>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</si>
  <si>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</si>
  <si>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</si>
  <si>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</si>
  <si>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</si>
  <si>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</si>
  <si>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</si>
  <si>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</si>
  <si>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</si>
  <si>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</si>
  <si>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</si>
  <si>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</si>
  <si>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</si>
  <si>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</si>
  <si>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</si>
  <si>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</si>
  <si>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</si>
  <si>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</si>
  <si>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</si>
  <si>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</si>
  <si>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</si>
  <si>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</si>
  <si>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</si>
  <si>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</si>
  <si>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</si>
  <si>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</si>
  <si>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</si>
  <si>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</si>
  <si>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</si>
  <si>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</si>
  <si>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</si>
  <si>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</si>
  <si>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</si>
  <si>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</si>
  <si>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</si>
  <si>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</si>
  <si>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</si>
  <si>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</si>
  <si>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</si>
  <si>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</si>
  <si>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</si>
  <si>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</si>
  <si>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</si>
  <si>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</si>
  <si>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</si>
  <si>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</si>
  <si>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</si>
  <si>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</si>
  <si>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</si>
  <si>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</si>
  <si>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</si>
  <si>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</si>
  <si>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</si>
  <si>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</si>
  <si>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</si>
  <si>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</si>
  <si>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</si>
  <si>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</si>
  <si>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</si>
  <si>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</si>
  <si>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</si>
  <si>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</si>
  <si>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</si>
  <si>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</si>
  <si>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</si>
  <si>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</si>
  <si>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</si>
  <si>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</si>
  <si>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</si>
  <si>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</si>
  <si>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</si>
  <si>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</si>
  <si>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</si>
  <si>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</si>
  <si>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</si>
  <si>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</si>
  <si>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</si>
  <si>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</si>
  <si>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</si>
  <si>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</si>
  <si>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</si>
  <si>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</si>
  <si>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</si>
  <si>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</si>
  <si>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</si>
  <si>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</si>
  <si>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</si>
  <si>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</si>
  <si>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</si>
  <si>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</si>
  <si>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</si>
  <si>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</si>
  <si>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</si>
  <si>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</si>
  <si>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</si>
  <si>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</si>
  <si>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</si>
  <si>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</si>
  <si>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</si>
  <si>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</si>
  <si>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</si>
  <si>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</si>
  <si>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</si>
  <si>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</si>
  <si>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</si>
  <si>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</si>
  <si>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</si>
  <si>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</si>
  <si>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</si>
  <si>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</si>
  <si>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</si>
  <si>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</si>
  <si>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</si>
  <si>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</si>
  <si>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</si>
  <si>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</si>
  <si>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</si>
  <si>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</si>
  <si>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</si>
  <si>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</si>
  <si>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</si>
  <si>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</si>
  <si>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</si>
  <si>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</si>
  <si>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</si>
  <si>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</si>
  <si>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</si>
  <si>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</si>
  <si>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</si>
  <si>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</si>
  <si>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</si>
  <si>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</si>
  <si>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</si>
  <si>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</si>
  <si>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</si>
  <si>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</si>
  <si>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</si>
  <si>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</si>
  <si>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</si>
  <si>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</si>
  <si>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</si>
  <si>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</si>
  <si>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</si>
  <si>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</si>
  <si>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</si>
  <si>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</si>
  <si>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</si>
  <si>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</si>
  <si>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</si>
  <si>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</si>
  <si>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</si>
  <si>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</si>
  <si>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</si>
  <si>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</si>
  <si>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</si>
  <si>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</si>
  <si>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</si>
  <si>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</si>
  <si>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</si>
  <si>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</si>
  <si>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</si>
  <si>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</si>
  <si>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</si>
  <si>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</si>
  <si>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</si>
  <si>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</si>
  <si>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</si>
  <si>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</si>
  <si>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</si>
  <si>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</si>
  <si>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</si>
  <si>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</si>
  <si>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</si>
  <si>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</si>
  <si>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</si>
  <si>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</si>
  <si>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</si>
  <si>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</si>
  <si>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</si>
  <si>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</si>
  <si>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</si>
  <si>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</si>
  <si>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</si>
  <si>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</si>
  <si>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</si>
  <si>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</si>
  <si>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</si>
  <si>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</si>
  <si>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</si>
  <si>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</si>
  <si>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</si>
  <si>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</si>
  <si>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</si>
  <si>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</si>
  <si>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</si>
  <si>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</si>
  <si>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</si>
  <si>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</si>
  <si>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</si>
  <si>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</si>
  <si>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</si>
  <si>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</si>
  <si>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</si>
  <si>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</si>
  <si>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</si>
  <si>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</si>
  <si>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</si>
  <si>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</si>
  <si>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</si>
  <si>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</si>
  <si>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</si>
  <si>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</si>
  <si>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</si>
  <si>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</si>
  <si>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</si>
  <si>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</si>
  <si>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</si>
  <si>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</si>
  <si>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</si>
  <si>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</si>
  <si>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</si>
  <si>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</si>
  <si>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</si>
  <si>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</si>
  <si>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</si>
  <si>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</si>
  <si>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</si>
  <si>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</si>
  <si>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</si>
  <si>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</si>
  <si>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</si>
  <si>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</si>
  <si>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</si>
  <si>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</si>
  <si>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</si>
  <si>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</si>
  <si>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</si>
  <si>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</si>
  <si>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</si>
  <si>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</si>
  <si>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</si>
  <si>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</si>
  <si>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</si>
  <si>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</si>
  <si>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</si>
  <si>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</si>
  <si>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</si>
  <si>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</si>
  <si>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</si>
  <si>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</si>
  <si>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</si>
  <si>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</si>
  <si>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</si>
  <si>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</si>
  <si>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</si>
  <si>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</si>
  <si>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</si>
  <si>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</si>
  <si>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</si>
  <si>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</si>
  <si>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</si>
  <si>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</si>
  <si>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</si>
  <si>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</si>
  <si>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</si>
  <si>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</si>
  <si>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</si>
  <si>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</si>
  <si>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</si>
  <si>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</si>
  <si>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</si>
  <si>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</si>
  <si>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</si>
  <si>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</si>
  <si>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</si>
  <si>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</si>
  <si>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</si>
  <si>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</si>
  <si>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</si>
  <si>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</si>
  <si>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</si>
  <si>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</si>
  <si>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</si>
  <si>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</si>
  <si>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</si>
  <si>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</si>
  <si>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</si>
  <si>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</si>
  <si>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</si>
  <si>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</si>
  <si>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</si>
  <si>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</si>
  <si>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</si>
  <si>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</si>
  <si>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</si>
  <si>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</si>
  <si>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</si>
  <si>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</si>
  <si>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</si>
  <si>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</si>
  <si>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</si>
  <si>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</si>
  <si>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</si>
  <si>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</si>
  <si>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</si>
  <si>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</si>
  <si>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</si>
  <si>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</si>
  <si>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</si>
  <si>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</si>
  <si>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</si>
  <si>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</si>
  <si>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</si>
  <si>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</si>
  <si>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</si>
  <si>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</si>
  <si>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</si>
  <si>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</si>
  <si>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</si>
  <si>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</si>
  <si>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</si>
  <si>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</si>
  <si>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</si>
  <si>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</si>
  <si>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</si>
  <si>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</si>
  <si>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</si>
  <si>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</si>
  <si>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</si>
  <si>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</si>
  <si>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</si>
  <si>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</si>
  <si>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</si>
  <si>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</si>
  <si>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</si>
  <si>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</si>
  <si>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</si>
  <si>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</si>
  <si>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</si>
  <si>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</si>
  <si>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</si>
  <si>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</si>
  <si>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</si>
  <si>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</si>
  <si>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</si>
  <si>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</si>
  <si>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</si>
  <si>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</si>
  <si>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</si>
  <si>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</si>
  <si>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</si>
  <si>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</si>
  <si>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</si>
  <si>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</si>
  <si>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</si>
  <si>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</si>
  <si>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</si>
  <si>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</si>
  <si>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</si>
  <si>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</si>
  <si>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</si>
  <si>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</si>
  <si>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</si>
  <si>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</si>
  <si>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</si>
  <si>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</si>
  <si>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</si>
  <si>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</si>
  <si>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</si>
  <si>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</si>
  <si>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</si>
  <si>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</si>
  <si>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</si>
  <si>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</si>
  <si>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</si>
  <si>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</si>
  <si>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</si>
  <si>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</si>
  <si>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</si>
  <si>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</si>
  <si>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</si>
  <si>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</si>
  <si>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</si>
  <si>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</si>
  <si>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</si>
  <si>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</si>
  <si>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</si>
  <si>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</si>
  <si>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</si>
  <si>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</si>
  <si>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</si>
  <si>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</si>
  <si>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</si>
  <si>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</si>
  <si>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</si>
  <si>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</si>
  <si>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</si>
  <si>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</si>
  <si>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</si>
  <si>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</si>
  <si>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</si>
  <si>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</si>
  <si>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</si>
  <si>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</si>
  <si>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</si>
  <si>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</si>
  <si>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</si>
  <si>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</si>
  <si>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</si>
  <si>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</si>
  <si>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</si>
  <si>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</si>
  <si>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</si>
  <si>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</si>
  <si>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</si>
  <si>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</si>
  <si>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</si>
  <si>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</si>
  <si>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</si>
  <si>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</si>
  <si>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</si>
  <si>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</si>
  <si>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</si>
  <si>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</si>
  <si>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</si>
  <si>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</si>
  <si>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</si>
  <si>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</si>
  <si>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</si>
  <si>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</si>
  <si>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</si>
  <si>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</si>
  <si>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</si>
  <si>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</si>
  <si>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</si>
  <si>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</si>
  <si>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</si>
  <si>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</si>
  <si>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</si>
  <si>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</si>
  <si>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</si>
  <si>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</si>
  <si>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</si>
  <si>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</si>
  <si>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</si>
  <si>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</si>
  <si>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</si>
  <si>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</si>
  <si>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</si>
  <si>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</si>
  <si>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</si>
  <si>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</si>
  <si>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</si>
  <si>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</si>
  <si>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</si>
  <si>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</si>
  <si>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</si>
  <si>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</si>
  <si>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</si>
  <si>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</si>
  <si>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</si>
  <si>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</si>
  <si>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</si>
  <si>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</si>
  <si>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</si>
  <si>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</si>
  <si>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</si>
  <si>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</si>
  <si>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</si>
  <si>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</si>
  <si>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</si>
  <si>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</si>
  <si>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</si>
  <si>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</si>
  <si>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</si>
  <si>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</si>
  <si>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</si>
  <si>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</si>
  <si>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</si>
  <si>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</si>
  <si>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</si>
  <si>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</si>
  <si>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</si>
  <si>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</si>
  <si>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</si>
  <si>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</si>
  <si>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</si>
  <si>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</si>
  <si>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</si>
  <si>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</si>
  <si>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</si>
  <si>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</si>
  <si>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</si>
  <si>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</si>
  <si>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</si>
  <si>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</si>
  <si>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</si>
  <si>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</si>
  <si>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</si>
  <si>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</si>
  <si>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</si>
  <si>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</si>
  <si>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</si>
  <si>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</si>
  <si>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</si>
  <si>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</si>
  <si>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</si>
  <si>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</si>
  <si>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</si>
  <si>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</si>
  <si>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</si>
  <si>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</si>
  <si>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</si>
  <si>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</si>
  <si>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</si>
  <si>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</si>
  <si>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</si>
  <si>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</si>
  <si>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</si>
  <si>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</si>
  <si>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</si>
  <si>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</si>
  <si>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</si>
  <si>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</si>
  <si>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</si>
  <si>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</si>
  <si>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</si>
  <si>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</si>
  <si>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</si>
  <si>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</si>
  <si>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</si>
  <si>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</si>
  <si>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</si>
  <si>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</si>
  <si>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</si>
  <si>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</si>
  <si>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</si>
  <si>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</si>
  <si>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</si>
  <si>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</si>
  <si>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</si>
  <si>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</si>
  <si>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</si>
  <si>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</si>
  <si>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</si>
  <si>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</si>
  <si>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</si>
  <si>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</si>
  <si>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</si>
  <si>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</si>
  <si>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</si>
  <si>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</si>
  <si>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</si>
  <si>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</si>
  <si>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</si>
  <si>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</si>
  <si>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</si>
  <si>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</si>
  <si>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</si>
  <si>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</si>
  <si>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</si>
  <si>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</si>
  <si>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</si>
  <si>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</si>
  <si>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</si>
  <si>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</si>
  <si>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</si>
  <si>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</si>
  <si>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</si>
  <si>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</si>
  <si>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</si>
  <si>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</si>
  <si>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</si>
  <si>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</si>
  <si>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</si>
  <si>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</si>
  <si>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</si>
  <si>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</si>
  <si>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</si>
  <si>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</si>
  <si>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</si>
  <si>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</si>
  <si>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</si>
  <si>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</si>
  <si>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</si>
  <si>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</si>
  <si>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</si>
  <si>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</si>
  <si>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</si>
  <si>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</si>
  <si>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</si>
  <si>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</si>
  <si>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</si>
  <si>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</si>
  <si>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</si>
  <si>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</si>
  <si>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</si>
  <si>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</si>
  <si>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</si>
  <si>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</si>
  <si>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</si>
  <si>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</si>
  <si>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</si>
  <si>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</si>
  <si>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</si>
  <si>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</si>
  <si>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</si>
  <si>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</si>
  <si>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</si>
  <si>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</si>
  <si>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</si>
  <si>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</si>
  <si>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</si>
  <si>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</si>
  <si>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</si>
  <si>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</si>
  <si>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</si>
  <si>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</si>
  <si>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</si>
  <si>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</si>
  <si>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</si>
  <si>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</si>
  <si>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</si>
  <si>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</si>
  <si>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</si>
  <si>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</si>
  <si>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</si>
  <si>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</si>
  <si>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</si>
  <si>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</si>
  <si>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</si>
  <si>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</si>
  <si>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</si>
  <si>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</si>
  <si>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</si>
  <si>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</si>
  <si>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</si>
  <si>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</si>
  <si>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</si>
  <si>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</si>
  <si>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</si>
  <si>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</si>
  <si>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</si>
  <si>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</si>
  <si>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</si>
  <si>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</si>
  <si>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</si>
  <si>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</si>
  <si>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</si>
  <si>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</si>
  <si>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</si>
  <si>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</si>
  <si>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</si>
  <si>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</si>
  <si>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</si>
  <si>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</si>
  <si>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</si>
  <si>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</si>
  <si>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</si>
  <si>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</si>
  <si>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</si>
  <si>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</si>
  <si>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</si>
  <si>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</si>
  <si>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</si>
  <si>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</si>
  <si>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</si>
  <si>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</si>
  <si>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</si>
  <si>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</si>
  <si>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</si>
  <si>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</si>
  <si>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</si>
  <si>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</si>
  <si>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</si>
  <si>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</si>
  <si>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</si>
  <si>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</si>
  <si>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</si>
  <si>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</si>
  <si>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</si>
  <si>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</si>
  <si>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</si>
  <si>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</si>
  <si>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</si>
  <si>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</si>
  <si>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</si>
  <si>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</si>
  <si>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</si>
  <si>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</si>
  <si>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</si>
  <si>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</si>
  <si>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</si>
  <si>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</si>
  <si>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</si>
  <si>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</si>
  <si>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</si>
  <si>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</si>
  <si>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</si>
  <si>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</si>
  <si>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</si>
  <si>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</si>
  <si>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</si>
  <si>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</si>
  <si>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</si>
  <si>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</si>
  <si>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</si>
  <si>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</si>
  <si>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</si>
  <si>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</si>
  <si>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</si>
  <si>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</si>
  <si>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</si>
  <si>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</si>
  <si>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</si>
  <si>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</si>
  <si>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</si>
  <si>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</si>
  <si>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</si>
  <si>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</si>
  <si>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</si>
  <si>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</si>
  <si>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</si>
  <si>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</si>
  <si>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</si>
  <si>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</si>
  <si>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</si>
  <si>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</si>
  <si>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</si>
  <si>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</si>
  <si>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</si>
  <si>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</si>
  <si>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</si>
  <si>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</si>
  <si>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</si>
  <si>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</si>
  <si>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</si>
  <si>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</si>
  <si>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</si>
  <si>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</si>
  <si>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</si>
  <si>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</si>
  <si>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</si>
  <si>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</si>
  <si>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</si>
  <si>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</si>
  <si>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</si>
  <si>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</si>
  <si>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</si>
  <si>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</si>
  <si>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</si>
  <si>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</si>
  <si>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</si>
  <si>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</si>
  <si>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</si>
  <si>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</si>
  <si>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</si>
  <si>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</si>
  <si>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</si>
  <si>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</si>
  <si>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</si>
  <si>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</si>
  <si>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</si>
  <si>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</si>
  <si>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</si>
  <si>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</si>
  <si>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</si>
  <si>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</si>
  <si>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</si>
  <si>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</si>
  <si>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</si>
  <si>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</si>
  <si>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</si>
  <si>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</si>
  <si>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</si>
  <si>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</si>
  <si>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</si>
  <si>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</si>
  <si>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</si>
  <si>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</si>
  <si>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</si>
  <si>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</si>
  <si>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</si>
  <si>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</si>
  <si>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</si>
  <si>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</si>
  <si>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</si>
  <si>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</si>
  <si>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</si>
  <si>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</si>
  <si>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</si>
  <si>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</si>
  <si>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</si>
  <si>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</si>
  <si>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</si>
  <si>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</si>
  <si>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</si>
  <si>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</si>
  <si>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</si>
  <si>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</si>
  <si>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</si>
  <si>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</si>
  <si>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</si>
  <si>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</si>
  <si>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</si>
  <si>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</si>
  <si>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</si>
  <si>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</si>
  <si>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</si>
  <si>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</si>
  <si>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</si>
  <si>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</si>
  <si>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</si>
  <si>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</si>
  <si>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</si>
  <si>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</si>
  <si>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</si>
  <si>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</si>
  <si>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</si>
  <si>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</si>
  <si>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</si>
  <si>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</si>
  <si>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</si>
  <si>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</si>
  <si>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</si>
  <si>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</si>
  <si>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</si>
  <si>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</si>
  <si>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</si>
  <si>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</si>
  <si>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</si>
  <si>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</si>
  <si>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</si>
  <si>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</si>
  <si>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</si>
  <si>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</si>
  <si>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</si>
  <si>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</si>
  <si>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</si>
  <si>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</si>
  <si>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</si>
  <si>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</si>
  <si>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</si>
  <si>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</si>
  <si>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</si>
  <si>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</si>
  <si>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</si>
  <si>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</si>
  <si>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</si>
  <si>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</si>
  <si>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</si>
  <si>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</si>
  <si>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</si>
  <si>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</si>
  <si>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</si>
  <si>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</si>
  <si>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</si>
  <si>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</si>
  <si>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</si>
  <si>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</si>
  <si>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</si>
  <si>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</si>
  <si>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</si>
  <si>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</si>
  <si>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</si>
  <si>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</si>
  <si>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</si>
  <si>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</si>
  <si>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</si>
  <si>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</si>
  <si>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</si>
  <si>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</si>
  <si>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</si>
  <si>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</si>
  <si>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</si>
  <si>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</si>
  <si>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</si>
  <si>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</si>
  <si>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</si>
  <si>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</si>
  <si>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</si>
  <si>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</si>
  <si>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</si>
  <si>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</si>
  <si>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</si>
  <si>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</si>
  <si>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</si>
  <si>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</si>
  <si>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</si>
  <si>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</si>
  <si>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</si>
  <si>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</si>
  <si>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</si>
  <si>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</si>
  <si>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</si>
  <si>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</si>
  <si>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</si>
  <si>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</si>
  <si>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</si>
  <si>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</si>
  <si>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</si>
  <si>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</si>
  <si>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</si>
  <si>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</si>
  <si>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</si>
  <si>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</si>
  <si>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</si>
  <si>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</si>
  <si>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</si>
  <si>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</si>
  <si>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</si>
  <si>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</si>
  <si>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</si>
  <si>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</si>
  <si>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</si>
  <si>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</si>
  <si>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</si>
  <si>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</si>
  <si>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</si>
  <si>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</si>
  <si>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</si>
  <si>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</si>
  <si>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</si>
  <si>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</si>
  <si>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</si>
  <si>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</si>
  <si>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</si>
  <si>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</si>
  <si>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</si>
  <si>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</si>
  <si>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</si>
  <si>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</si>
  <si>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</si>
  <si>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</si>
  <si>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</si>
  <si>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</si>
  <si>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</si>
  <si>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</si>
  <si>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</si>
  <si>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</si>
  <si>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</si>
  <si>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</si>
  <si>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</si>
  <si>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</si>
  <si>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</si>
  <si>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</si>
  <si>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</si>
  <si>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</si>
  <si>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</si>
  <si>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</si>
  <si>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</si>
  <si>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</si>
  <si>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</si>
  <si>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</si>
  <si>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</si>
  <si>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</si>
  <si>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</si>
  <si>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</si>
  <si>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</si>
  <si>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</si>
  <si>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</si>
  <si>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</si>
  <si>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</si>
  <si>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</si>
  <si>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</si>
  <si>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</si>
  <si>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</si>
  <si>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</si>
  <si>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</si>
  <si>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</si>
  <si>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</si>
  <si>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</si>
  <si>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</si>
  <si>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</si>
  <si>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</si>
  <si>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</si>
  <si>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</si>
  <si>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</si>
  <si>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</si>
  <si>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</si>
  <si>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</si>
  <si>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</si>
  <si>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</si>
  <si>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</si>
  <si>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</si>
  <si>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</si>
  <si>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</si>
  <si>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</si>
  <si>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</si>
  <si>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</si>
  <si>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</si>
  <si>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</si>
  <si>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</si>
  <si>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</si>
  <si>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</si>
  <si>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</si>
  <si>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</si>
  <si>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</si>
  <si>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</si>
  <si>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</si>
  <si>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</si>
  <si>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</si>
  <si>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</si>
  <si>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</si>
  <si>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</si>
  <si>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</si>
  <si>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</si>
  <si>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</si>
  <si>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</si>
  <si>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</si>
  <si>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</si>
  <si>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</si>
  <si>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</si>
  <si>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</si>
  <si>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</si>
  <si>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</si>
  <si>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</si>
  <si>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</si>
  <si>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</si>
  <si>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</si>
  <si>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</si>
  <si>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</si>
  <si>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</si>
  <si>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</si>
  <si>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</si>
  <si>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</si>
  <si>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</si>
  <si>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</si>
  <si>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</si>
  <si>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</si>
  <si>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</si>
  <si>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</si>
  <si>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</si>
  <si>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</si>
  <si>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</si>
  <si>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</si>
  <si>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</si>
  <si>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</si>
  <si>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</si>
  <si>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</si>
  <si>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</si>
  <si>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</si>
  <si>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</si>
  <si>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</si>
  <si>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</si>
  <si>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</si>
  <si>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</si>
  <si>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</si>
  <si>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</si>
  <si>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</si>
  <si>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</si>
  <si>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</si>
  <si>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</si>
  <si>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</si>
  <si>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</si>
  <si>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</si>
  <si>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</si>
  <si>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</si>
  <si>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</si>
  <si>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</si>
  <si>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</si>
  <si>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</si>
  <si>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</si>
  <si>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</si>
  <si>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</si>
  <si>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</si>
  <si>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</si>
  <si>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</si>
  <si>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</si>
  <si>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</si>
  <si>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</si>
  <si>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</si>
  <si>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</si>
  <si>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</si>
  <si>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</si>
  <si>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</si>
  <si>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</si>
  <si>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</si>
  <si>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</si>
  <si>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</si>
  <si>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</si>
  <si>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</si>
  <si>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</si>
  <si>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</si>
  <si>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</si>
  <si>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</si>
  <si>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</si>
  <si>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</si>
  <si>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</si>
  <si>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</si>
  <si>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</si>
  <si>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</si>
  <si>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</si>
  <si>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</si>
  <si>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</si>
  <si>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</si>
  <si>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</si>
  <si>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</si>
  <si>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</si>
  <si>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</si>
  <si>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</si>
  <si>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</si>
  <si>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</si>
  <si>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</si>
  <si>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</si>
  <si>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</si>
  <si>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</si>
  <si>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</si>
  <si>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</si>
  <si>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</si>
  <si>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</si>
  <si>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</si>
  <si>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</si>
  <si>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</si>
  <si>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</si>
  <si>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</si>
  <si>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</si>
  <si>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</si>
  <si>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</si>
  <si>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</si>
  <si>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</si>
  <si>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</si>
  <si>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</si>
  <si>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</si>
  <si>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</si>
  <si>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</si>
  <si>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</si>
  <si>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</si>
  <si>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</si>
  <si>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</si>
  <si>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</si>
  <si>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</si>
  <si>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</si>
  <si>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</si>
  <si>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</si>
  <si>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</si>
  <si>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</si>
  <si>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</si>
  <si>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</si>
  <si>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</si>
  <si>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</si>
  <si>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</si>
  <si>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</si>
  <si>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</si>
  <si>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</si>
  <si>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</si>
  <si>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</si>
  <si>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</si>
  <si>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</si>
  <si>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</si>
  <si>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</si>
  <si>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</si>
  <si>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</si>
  <si>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</si>
  <si>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</si>
  <si>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</si>
  <si>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</si>
  <si>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</si>
  <si>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</si>
  <si>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</si>
  <si>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</si>
  <si>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</si>
  <si>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</si>
  <si>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</si>
  <si>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</si>
  <si>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</si>
  <si>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</si>
  <si>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</si>
  <si>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</si>
  <si>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</si>
  <si>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</si>
  <si>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</si>
  <si>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</si>
  <si>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</si>
  <si>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</si>
  <si>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</si>
  <si>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</si>
  <si>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</si>
  <si>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</si>
  <si>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</si>
  <si>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</si>
  <si>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</si>
  <si>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</si>
  <si>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</si>
  <si>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</si>
  <si>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</si>
  <si>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</si>
  <si>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</si>
  <si>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</si>
  <si>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</si>
  <si>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</si>
  <si>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</si>
  <si>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</si>
  <si>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</si>
  <si>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</si>
  <si>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</si>
  <si>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</si>
  <si>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</si>
  <si>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</si>
  <si>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</si>
  <si>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</si>
  <si>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</si>
  <si>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</si>
  <si>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</si>
  <si>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</si>
  <si>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</si>
  <si>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</si>
  <si>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</si>
  <si>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</si>
  <si>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</si>
  <si>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</si>
  <si>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</si>
  <si>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</si>
  <si>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</si>
  <si>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</si>
  <si>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</si>
  <si>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</si>
  <si>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</si>
  <si>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</si>
  <si>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</si>
  <si>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</si>
  <si>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</si>
  <si>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</si>
  <si>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</si>
  <si>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</si>
  <si>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</si>
  <si>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</si>
  <si>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</si>
  <si>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</si>
  <si>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</si>
  <si>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</si>
  <si>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</si>
  <si>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</si>
  <si>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</si>
  <si>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</si>
  <si>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</si>
  <si>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</si>
  <si>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</si>
  <si>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</si>
  <si>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</si>
  <si>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</si>
  <si>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</si>
  <si>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</si>
  <si>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</si>
  <si>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</si>
  <si>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</si>
  <si>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</si>
  <si>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</si>
  <si>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</si>
  <si>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</si>
  <si>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</si>
  <si>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</si>
  <si>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</si>
  <si>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</si>
  <si>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</si>
  <si>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</si>
  <si>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</si>
  <si>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</si>
  <si>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</si>
  <si>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</si>
  <si>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</si>
  <si>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</si>
  <si>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</si>
  <si>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</si>
  <si>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</si>
  <si>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</si>
  <si>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</si>
  <si>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</si>
  <si>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</si>
  <si>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</si>
  <si>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</si>
  <si>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</si>
  <si>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</si>
  <si>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</si>
  <si>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</si>
  <si>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</si>
  <si>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</si>
  <si>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</si>
  <si>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</si>
  <si>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</si>
  <si>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</si>
  <si>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</si>
  <si>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</si>
  <si>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</si>
  <si>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</si>
  <si>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</si>
  <si>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</si>
  <si>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</si>
  <si>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</si>
  <si>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</si>
  <si>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</si>
  <si>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</si>
  <si>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</si>
  <si>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</si>
  <si>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</si>
  <si>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</si>
  <si>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</si>
  <si>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</si>
  <si>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</si>
  <si>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</si>
  <si>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</si>
  <si>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</si>
  <si>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</si>
  <si>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</si>
  <si>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</si>
  <si>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</si>
  <si>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</si>
  <si>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</si>
  <si>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</si>
  <si>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</si>
  <si>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</si>
  <si>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</si>
  <si>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</si>
  <si>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</si>
  <si>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</si>
  <si>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</si>
  <si>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</si>
  <si>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</si>
  <si>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</si>
  <si>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</si>
  <si>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</si>
  <si>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</si>
  <si>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</si>
  <si>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</si>
  <si>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</si>
  <si>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</si>
  <si>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</si>
  <si>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</si>
  <si>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</si>
  <si>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</si>
  <si>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</si>
  <si>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</si>
  <si>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</si>
  <si>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</si>
  <si>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</si>
  <si>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</si>
  <si>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</si>
  <si>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</si>
  <si>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</si>
  <si>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</si>
  <si>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</si>
  <si>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</si>
  <si>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</si>
  <si>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</si>
  <si>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</si>
  <si>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</si>
  <si>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</si>
  <si>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</si>
  <si>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</si>
  <si>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</si>
  <si>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</si>
  <si>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</si>
  <si>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</si>
  <si>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</si>
  <si>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</si>
  <si>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</si>
  <si>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</si>
  <si>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</si>
  <si>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</si>
  <si>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</si>
  <si>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</si>
  <si>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</si>
  <si>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</si>
  <si>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</si>
  <si>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</si>
  <si>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</si>
  <si>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</si>
  <si>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</si>
  <si>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</si>
  <si>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</si>
  <si>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</si>
  <si>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</si>
  <si>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</si>
  <si>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</si>
  <si>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</si>
  <si>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</si>
  <si>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</si>
  <si>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</si>
  <si>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</si>
  <si>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</si>
  <si>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</si>
  <si>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</si>
  <si>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</si>
  <si>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</si>
  <si>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</si>
  <si>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</si>
  <si>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</si>
  <si>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</si>
  <si>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</si>
  <si>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</si>
  <si>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</si>
  <si>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</si>
  <si>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</si>
  <si>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</si>
  <si>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</si>
  <si>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</si>
  <si>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</si>
  <si>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</si>
  <si>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</si>
  <si>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</si>
  <si>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</si>
  <si>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</si>
  <si>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</si>
  <si>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</si>
  <si>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</si>
  <si>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</si>
  <si>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</si>
  <si>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</si>
  <si>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</si>
  <si>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</si>
  <si>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</si>
  <si>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</si>
  <si>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</si>
  <si>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</si>
  <si>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</si>
  <si>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</si>
  <si>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</si>
  <si>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</si>
  <si>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</si>
  <si>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</si>
  <si>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</si>
  <si>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</si>
  <si>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</si>
  <si>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</si>
  <si>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</si>
  <si>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</si>
  <si>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</si>
  <si>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</si>
  <si>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</si>
  <si>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</si>
  <si>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</si>
  <si>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</si>
  <si>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</si>
  <si>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</si>
  <si>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</si>
  <si>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</si>
  <si>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</si>
  <si>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</si>
  <si>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</si>
  <si>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</si>
  <si>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</si>
  <si>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</si>
  <si>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</si>
  <si>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</si>
  <si>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</si>
  <si>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</si>
  <si>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</si>
  <si>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</si>
  <si>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</si>
  <si>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</si>
  <si>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</si>
  <si>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</si>
  <si>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</si>
  <si>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</si>
  <si>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</si>
  <si>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</si>
  <si>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</si>
  <si>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</si>
  <si>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</si>
  <si>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</si>
  <si>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</si>
  <si>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</si>
  <si>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</si>
  <si>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</si>
  <si>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</si>
  <si>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</si>
  <si>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</si>
  <si>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</si>
  <si>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</si>
  <si>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</si>
  <si>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</si>
  <si>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</si>
  <si>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</si>
  <si>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</si>
  <si>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</si>
  <si>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</si>
  <si>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</si>
  <si>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</si>
  <si>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</si>
  <si>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</si>
  <si>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</si>
  <si>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</si>
  <si>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</si>
  <si>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</si>
  <si>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</si>
  <si>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</si>
  <si>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</si>
  <si>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</si>
  <si>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</si>
  <si>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</si>
  <si>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</si>
  <si>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</si>
  <si>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</si>
  <si>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</si>
  <si>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</si>
  <si>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</si>
  <si>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</si>
  <si>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</si>
  <si>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</si>
  <si>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</si>
  <si>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</si>
  <si>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</si>
  <si>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</si>
  <si>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</si>
  <si>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</si>
  <si>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</si>
  <si>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</si>
  <si>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</si>
  <si>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</si>
  <si>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</si>
  <si>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</si>
  <si>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</si>
  <si>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</si>
  <si>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</si>
  <si>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</si>
  <si>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</si>
  <si>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</si>
  <si>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</si>
  <si>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</si>
  <si>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</si>
  <si>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</si>
  <si>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</si>
  <si>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</si>
  <si>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</si>
  <si>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</si>
  <si>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</si>
  <si>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</si>
  <si>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</si>
  <si>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</si>
  <si>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</si>
  <si>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</si>
  <si>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</si>
  <si>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</si>
  <si>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</si>
  <si>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</si>
  <si>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</si>
  <si>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</si>
  <si>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</si>
  <si>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</si>
  <si>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</si>
  <si>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</si>
  <si>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</si>
  <si>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</si>
  <si>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</si>
  <si>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</si>
  <si>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</si>
  <si>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</si>
  <si>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</si>
  <si>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</si>
  <si>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</si>
  <si>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</si>
  <si>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</si>
  <si>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</si>
  <si>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</si>
  <si>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</si>
  <si>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</si>
  <si>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</si>
  <si>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</si>
  <si>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</si>
  <si>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</si>
  <si>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</si>
  <si>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</si>
  <si>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</si>
  <si>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</si>
  <si>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</si>
  <si>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</si>
  <si>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</si>
  <si>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</si>
  <si>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</si>
  <si>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</si>
  <si>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</si>
  <si>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</si>
  <si>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</si>
  <si>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</si>
  <si>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</si>
  <si>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</si>
  <si>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</si>
  <si>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</si>
  <si>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</si>
  <si>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</si>
  <si>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</si>
  <si>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</si>
  <si>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</si>
  <si>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</si>
  <si>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</si>
  <si>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</si>
  <si>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</si>
  <si>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</si>
  <si>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</si>
  <si>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</si>
  <si>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</si>
  <si>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</si>
  <si>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</si>
  <si>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</si>
  <si>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</si>
  <si>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</si>
  <si>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</si>
  <si>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</si>
  <si>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</si>
  <si>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</si>
  <si>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</si>
  <si>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</si>
  <si>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</si>
  <si>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</si>
  <si>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</si>
  <si>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</si>
  <si>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</si>
  <si>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</si>
  <si>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</si>
  <si>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</si>
  <si>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</si>
  <si>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</si>
  <si>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</si>
  <si>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</si>
  <si>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</si>
  <si>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</si>
  <si>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</si>
  <si>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</si>
  <si>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</si>
  <si>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</si>
  <si>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</si>
  <si>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</si>
  <si>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</si>
  <si>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</si>
  <si>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</si>
  <si>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</si>
  <si>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</si>
  <si>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</si>
  <si>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</si>
  <si>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</si>
  <si>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</si>
  <si>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</si>
  <si>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</si>
  <si>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</si>
  <si>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</si>
  <si>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</si>
  <si>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</si>
  <si>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</si>
  <si>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</si>
  <si>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</si>
  <si>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</si>
  <si>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</si>
  <si>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</si>
  <si>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</si>
  <si>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</si>
  <si>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</si>
  <si>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</si>
  <si>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</si>
  <si>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</si>
  <si>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</si>
  <si>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</si>
  <si>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</si>
  <si>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</si>
  <si>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</si>
  <si>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</si>
  <si>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</si>
  <si>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</si>
  <si>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</si>
  <si>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</si>
  <si>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</si>
  <si>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</si>
  <si>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</si>
  <si>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</si>
  <si>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</si>
  <si>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</si>
  <si>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</si>
  <si>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</si>
  <si>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</si>
  <si>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</si>
  <si>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</si>
  <si>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</si>
  <si>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</si>
  <si>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</si>
  <si>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</si>
  <si>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</si>
  <si>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</si>
  <si>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</si>
  <si>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</si>
  <si>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</si>
  <si>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</si>
  <si>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</si>
  <si>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</si>
  <si>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</si>
  <si>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</si>
  <si>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</si>
  <si>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</si>
  <si>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</si>
  <si>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</si>
  <si>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</si>
  <si>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</si>
  <si>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</si>
  <si>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</si>
  <si>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</si>
  <si>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</si>
  <si>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</si>
  <si>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</si>
  <si>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</si>
  <si>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</si>
  <si>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</si>
  <si>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</si>
  <si>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</si>
  <si>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</si>
  <si>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</si>
  <si>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</si>
  <si>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</si>
  <si>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</si>
  <si>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</si>
  <si>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</si>
  <si>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</si>
  <si>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</si>
  <si>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</si>
  <si>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</si>
  <si>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</si>
  <si>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</si>
  <si>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</si>
  <si>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</si>
  <si>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</si>
  <si>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</si>
  <si>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</si>
  <si>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</si>
  <si>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</si>
  <si>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</si>
  <si>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</si>
  <si>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</si>
  <si>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</si>
  <si>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</si>
  <si>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</si>
  <si>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</si>
  <si>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</si>
  <si>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</si>
  <si>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</si>
  <si>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</si>
  <si>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</si>
  <si>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</si>
  <si>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</si>
  <si>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</si>
  <si>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</si>
  <si>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</si>
  <si>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</si>
  <si>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</si>
  <si>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</si>
  <si>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</si>
  <si>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</si>
  <si>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</si>
  <si>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</si>
  <si>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</si>
  <si>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</si>
  <si>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</si>
  <si>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</si>
  <si>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</si>
  <si>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</si>
  <si>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</si>
  <si>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</si>
  <si>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</si>
  <si>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</si>
  <si>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</si>
  <si>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</si>
  <si>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</si>
  <si>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</si>
  <si>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</si>
  <si>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</si>
  <si>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</si>
  <si>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</si>
  <si>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</si>
  <si>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</si>
  <si>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</si>
  <si>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</si>
  <si>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</si>
  <si>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</si>
  <si>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</si>
  <si>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</si>
  <si>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</si>
  <si>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</si>
  <si>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</si>
  <si>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</si>
  <si>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</si>
  <si>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</si>
  <si>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</si>
  <si>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</si>
  <si>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</si>
  <si>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</si>
  <si>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</si>
  <si>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</si>
  <si>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</si>
  <si>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</si>
  <si>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</si>
  <si>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</si>
  <si>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</si>
  <si>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</si>
  <si>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</si>
  <si>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</si>
  <si>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</si>
  <si>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</si>
  <si>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</si>
  <si>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</si>
  <si>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</si>
  <si>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</si>
  <si>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</si>
  <si>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</si>
  <si>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</si>
  <si>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</si>
  <si>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</si>
  <si>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</si>
  <si>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</si>
  <si>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</si>
  <si>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</si>
  <si>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</si>
  <si>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</si>
  <si>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</si>
  <si>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</si>
  <si>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</si>
  <si>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</si>
  <si>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</si>
  <si>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</si>
  <si>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</si>
  <si>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</si>
  <si>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</si>
  <si>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</si>
  <si>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</si>
  <si>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</si>
  <si>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</si>
  <si>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</si>
  <si>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</si>
  <si>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</si>
  <si>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</si>
  <si>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</si>
  <si>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</si>
  <si>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</si>
  <si>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</si>
  <si>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</si>
  <si>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</si>
  <si>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</si>
  <si>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</si>
  <si>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</si>
  <si>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</si>
  <si>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</si>
  <si>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</si>
  <si>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</si>
  <si>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</si>
  <si>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</si>
  <si>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</si>
  <si>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</si>
  <si>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</si>
  <si>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</si>
  <si>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</si>
  <si>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</si>
  <si>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</si>
  <si>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</si>
  <si>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</si>
  <si>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</si>
  <si>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</si>
  <si>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</si>
  <si>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</si>
  <si>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</si>
  <si>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</si>
  <si>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</si>
  <si>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</si>
  <si>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</si>
  <si>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</si>
  <si>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</si>
  <si>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</si>
  <si>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</si>
  <si>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</si>
  <si>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</si>
  <si>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</si>
  <si>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</si>
  <si>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</si>
  <si>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</si>
  <si>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</si>
  <si>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</si>
  <si>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</si>
  <si>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</si>
  <si>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</si>
  <si>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</si>
  <si>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</si>
  <si>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</si>
  <si>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</si>
  <si>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</si>
  <si>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</si>
  <si>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</si>
  <si>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</si>
  <si>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</si>
  <si>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</si>
  <si>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</si>
  <si>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</si>
  <si>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</si>
  <si>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</si>
  <si>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</si>
  <si>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</si>
  <si>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</si>
  <si>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</si>
  <si>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</si>
  <si>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</si>
  <si>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</si>
  <si>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</si>
  <si>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</si>
  <si>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</si>
  <si>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</si>
  <si>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</si>
  <si>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</si>
  <si>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</si>
  <si>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</si>
  <si>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</si>
  <si>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</si>
  <si>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</si>
  <si>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</si>
  <si>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</si>
  <si>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</si>
  <si>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</si>
  <si>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</si>
  <si>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</si>
  <si>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</si>
  <si>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</si>
  <si>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</si>
  <si>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</si>
  <si>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</si>
  <si>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</si>
  <si>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</si>
  <si>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</si>
  <si>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</si>
  <si>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</si>
  <si>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</si>
  <si>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</si>
  <si>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</si>
  <si>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</si>
  <si>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</si>
  <si>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</si>
  <si>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</si>
  <si>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</si>
  <si>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</si>
  <si>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</si>
  <si>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</si>
  <si>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</si>
  <si>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</si>
  <si>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</si>
  <si>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</si>
  <si>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</si>
  <si>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</si>
  <si>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</si>
  <si>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</si>
  <si>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</si>
  <si>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</si>
  <si>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</si>
  <si>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</si>
  <si>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</si>
  <si>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</si>
  <si>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</si>
  <si>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</si>
  <si>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</si>
  <si>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</si>
  <si>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</si>
  <si>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</si>
  <si>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</si>
  <si>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</si>
  <si>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</si>
  <si>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</si>
  <si>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</si>
  <si>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</si>
  <si>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</si>
  <si>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</si>
  <si>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</si>
  <si>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</si>
  <si>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</si>
  <si>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</si>
  <si>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</si>
  <si>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</si>
  <si>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</si>
  <si>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</si>
  <si>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</si>
  <si>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</si>
  <si>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</si>
  <si>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</si>
  <si>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</si>
  <si>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</si>
  <si>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</si>
  <si>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</si>
  <si>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</si>
  <si>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</si>
  <si>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</si>
  <si>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</si>
  <si>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</si>
  <si>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</si>
  <si>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</si>
  <si>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</si>
  <si>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</si>
  <si>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</si>
  <si>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</si>
  <si>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</si>
  <si>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</si>
  <si>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</si>
  <si>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</si>
  <si>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</si>
  <si>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</si>
  <si>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</si>
  <si>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</si>
  <si>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</si>
  <si>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</si>
  <si>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</si>
  <si>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</si>
  <si>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</si>
  <si>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</si>
  <si>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</si>
  <si>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</si>
  <si>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</si>
  <si>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</si>
  <si>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</si>
  <si>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</si>
  <si>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</si>
  <si>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</si>
  <si>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</si>
  <si>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</si>
  <si>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</si>
  <si>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</si>
  <si>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</si>
  <si>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</si>
  <si>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</si>
  <si>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</si>
  <si>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</si>
  <si>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</si>
  <si>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</si>
  <si>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</si>
  <si>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</si>
  <si>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</si>
  <si>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</si>
  <si>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</si>
  <si>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</si>
  <si>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</si>
  <si>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</si>
  <si>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</si>
  <si>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</si>
  <si>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</si>
  <si>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</si>
  <si>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</si>
  <si>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</si>
  <si>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</si>
  <si>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</si>
  <si>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</si>
  <si>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</si>
  <si>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</si>
  <si>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</si>
  <si>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</si>
  <si>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</si>
  <si>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</si>
  <si>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</si>
  <si>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</si>
  <si>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</si>
  <si>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</si>
  <si>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</si>
  <si>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</si>
  <si>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</si>
  <si>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</si>
  <si>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</si>
  <si>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</si>
  <si>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</si>
  <si>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</si>
  <si>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</si>
  <si>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</si>
  <si>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</si>
  <si>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</si>
  <si>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</si>
  <si>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</si>
  <si>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</si>
  <si>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</si>
  <si>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</si>
  <si>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</si>
  <si>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</si>
  <si>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</si>
  <si>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</si>
  <si>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</si>
  <si>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</si>
  <si>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</si>
  <si>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</si>
  <si>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</si>
  <si>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</si>
  <si>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</si>
  <si>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</si>
  <si>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</si>
  <si>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</si>
  <si>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</si>
  <si>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</si>
  <si>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</si>
  <si>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</si>
  <si>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</si>
  <si>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</si>
  <si>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</si>
  <si>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</si>
  <si>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</si>
  <si>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</si>
  <si>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</si>
  <si>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</si>
  <si>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</si>
  <si>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</si>
  <si>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</si>
  <si>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</si>
  <si>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</si>
  <si>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</si>
  <si>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</si>
  <si>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</si>
  <si>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</si>
  <si>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</si>
  <si>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</si>
  <si>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</si>
  <si>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</si>
  <si>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</si>
  <si>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</si>
  <si>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</si>
  <si>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</si>
  <si>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</si>
  <si>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</si>
  <si>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</si>
  <si>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</si>
  <si>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</si>
  <si>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</si>
  <si>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</si>
  <si>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</si>
  <si>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</si>
  <si>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</si>
  <si>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</si>
  <si>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</si>
  <si>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</si>
  <si>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</si>
  <si>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</si>
  <si>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</si>
  <si>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</si>
  <si>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</si>
  <si>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</si>
  <si>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</si>
  <si>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</si>
  <si>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</si>
  <si>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</si>
  <si>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</si>
  <si>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</si>
  <si>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</si>
  <si>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</si>
  <si>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</si>
  <si>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</si>
  <si>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</si>
  <si>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</si>
  <si>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</si>
  <si>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</si>
  <si>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</si>
  <si>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</si>
  <si>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</si>
  <si>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</si>
  <si>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</si>
  <si>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</si>
  <si>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</si>
  <si>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</si>
  <si>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</si>
  <si>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</si>
  <si>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</si>
  <si>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</si>
  <si>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</si>
  <si>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</si>
  <si>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</si>
  <si>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</si>
  <si>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</si>
  <si>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</si>
  <si>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</si>
  <si>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</si>
  <si>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</si>
  <si>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</si>
  <si>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</si>
  <si>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</si>
  <si>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</si>
  <si>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</si>
  <si>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</si>
  <si>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</si>
  <si>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</si>
  <si>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</si>
  <si>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</si>
  <si>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</si>
  <si>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</si>
  <si>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</si>
  <si>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</si>
  <si>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</si>
  <si>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</si>
  <si>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</si>
  <si>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</si>
  <si>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</si>
  <si>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</si>
  <si>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</si>
  <si>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</si>
  <si>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</si>
  <si>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</si>
  <si>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</si>
  <si>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</si>
  <si>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</si>
  <si>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</si>
  <si>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</si>
  <si>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</si>
  <si>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</si>
  <si>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</si>
  <si>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</si>
  <si>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</si>
  <si>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</si>
  <si>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</si>
  <si>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</si>
  <si>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</si>
  <si>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</si>
  <si>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</si>
  <si>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</si>
  <si>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</si>
  <si>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</si>
  <si>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</si>
  <si>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</si>
  <si>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</si>
  <si>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</si>
  <si>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</si>
  <si>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</si>
  <si>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</si>
  <si>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</si>
  <si>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</si>
  <si>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</si>
  <si>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</si>
  <si>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</si>
  <si>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</si>
  <si>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</si>
  <si>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</si>
  <si>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</si>
  <si>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</si>
  <si>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</si>
  <si>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</si>
  <si>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</si>
  <si>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</si>
  <si>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</si>
  <si>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</si>
  <si>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</si>
  <si>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</si>
  <si>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</si>
  <si>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</si>
  <si>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</si>
  <si>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</si>
  <si>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</si>
  <si>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</si>
  <si>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</si>
  <si>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</si>
  <si>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</si>
  <si>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</si>
  <si>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</si>
  <si>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</si>
  <si>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</si>
  <si>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</si>
  <si>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</si>
  <si>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</si>
  <si>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</si>
  <si>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</si>
  <si>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</si>
  <si>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</si>
  <si>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</si>
  <si>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</si>
  <si>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</si>
  <si>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</si>
  <si>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</si>
  <si>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</si>
  <si>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</si>
  <si>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</si>
  <si>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</si>
  <si>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</si>
  <si>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</si>
  <si>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</si>
  <si>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</si>
  <si>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</si>
  <si>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</si>
  <si>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</si>
  <si>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</si>
  <si>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</si>
  <si>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</si>
  <si>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</si>
  <si>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</si>
  <si>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</si>
  <si>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</si>
  <si>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</si>
  <si>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</si>
  <si>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</si>
  <si>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</si>
  <si>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</si>
  <si>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</si>
  <si>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</si>
  <si>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</si>
  <si>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</si>
  <si>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</si>
  <si>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</si>
  <si>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</si>
  <si>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</si>
  <si>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</si>
  <si>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</si>
  <si>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</si>
  <si>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</si>
  <si>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</si>
  <si>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</si>
  <si>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</si>
  <si>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</si>
  <si>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</si>
  <si>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</si>
  <si>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</si>
  <si>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</si>
  <si>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</si>
  <si>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</si>
  <si>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</si>
  <si>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</si>
  <si>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</si>
  <si>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</si>
  <si>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</si>
  <si>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</si>
  <si>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</si>
  <si>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</si>
  <si>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</si>
  <si>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</si>
  <si>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</si>
  <si>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</si>
  <si>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</si>
  <si>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</si>
  <si>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</si>
  <si>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</si>
  <si>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</si>
  <si>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</si>
  <si>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</si>
  <si>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</si>
  <si>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</si>
  <si>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</si>
  <si>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</si>
  <si>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</si>
  <si>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</si>
  <si>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</si>
  <si>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</si>
  <si>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</si>
  <si>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</si>
  <si>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</si>
  <si>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</si>
  <si>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</si>
  <si>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</si>
  <si>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</si>
  <si>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</si>
  <si>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</si>
  <si>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</si>
  <si>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</si>
  <si>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</si>
  <si>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</si>
  <si>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</si>
  <si>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</si>
  <si>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</si>
  <si>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</si>
  <si>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</si>
  <si>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</si>
  <si>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</si>
  <si>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</si>
  <si>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</si>
  <si>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</si>
  <si>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</si>
  <si>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</si>
  <si>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</si>
  <si>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</si>
  <si>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</si>
  <si>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</si>
  <si>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</si>
  <si>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</si>
  <si>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</si>
  <si>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</si>
  <si>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</si>
  <si>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</si>
  <si>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</si>
  <si>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</si>
  <si>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</si>
  <si>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</si>
  <si>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</si>
  <si>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</si>
  <si>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</si>
  <si>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</si>
  <si>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</si>
  <si>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</si>
  <si>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</si>
  <si>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</si>
  <si>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</si>
  <si>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</si>
  <si>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</si>
  <si>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</si>
  <si>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</si>
  <si>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</si>
  <si>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</si>
  <si>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</si>
  <si>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</si>
  <si>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</si>
  <si>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</si>
  <si>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</si>
  <si>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</si>
  <si>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</si>
  <si>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</si>
  <si>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</si>
  <si>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</si>
  <si>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</si>
  <si>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</si>
  <si>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</si>
  <si>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</si>
  <si>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</si>
  <si>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</si>
  <si>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</si>
  <si>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</si>
  <si>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</si>
  <si>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</si>
  <si>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</si>
  <si>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</si>
  <si>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</si>
  <si>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</si>
  <si>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</si>
  <si>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</si>
  <si>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</si>
  <si>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</si>
  <si>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</si>
  <si>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</si>
  <si>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</si>
  <si>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</si>
  <si>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</si>
  <si>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</si>
  <si>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</si>
  <si>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</si>
  <si>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</si>
  <si>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</si>
  <si>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</si>
  <si>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</si>
  <si>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</si>
  <si>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</si>
  <si>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</si>
  <si>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</si>
  <si>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</si>
  <si>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</si>
  <si>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</si>
  <si>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</si>
  <si>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</si>
  <si>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</si>
  <si>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</si>
  <si>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</si>
  <si>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</si>
  <si>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</si>
  <si>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</si>
  <si>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</si>
  <si>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</si>
  <si>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</si>
  <si>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</si>
  <si>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</si>
  <si>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</si>
  <si>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</si>
  <si>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</si>
  <si>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</si>
  <si>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</si>
  <si>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</si>
  <si>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</si>
  <si>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</si>
  <si>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</si>
  <si>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</si>
  <si>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</si>
  <si>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</si>
  <si>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</si>
  <si>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</si>
  <si>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</si>
  <si>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</si>
  <si>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</si>
  <si>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</si>
  <si>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</si>
  <si>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</si>
  <si>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</si>
  <si>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</si>
  <si>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</si>
  <si>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</si>
  <si>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</si>
  <si>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</si>
  <si>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</si>
  <si>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</si>
  <si>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</si>
  <si>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</si>
  <si>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</si>
  <si>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</si>
  <si>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</si>
  <si>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</si>
  <si>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</si>
  <si>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</si>
  <si>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</si>
  <si>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</si>
  <si>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</si>
  <si>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</si>
  <si>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</si>
  <si>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</si>
  <si>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</si>
  <si>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</si>
  <si>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</si>
  <si>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</si>
  <si>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</si>
  <si>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</si>
  <si>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</si>
  <si>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</si>
  <si>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</si>
  <si>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</si>
  <si>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</si>
  <si>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</si>
  <si>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</si>
  <si>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</si>
  <si>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</si>
  <si>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</si>
  <si>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</si>
  <si>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</si>
  <si>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</si>
  <si>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</si>
  <si>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</si>
  <si>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</si>
  <si>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</si>
  <si>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</si>
  <si>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</si>
  <si>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</si>
  <si>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</si>
  <si>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</si>
  <si>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</si>
  <si>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</si>
  <si>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</si>
  <si>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</si>
  <si>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</si>
  <si>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</si>
  <si>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</si>
  <si>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</si>
  <si>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</si>
  <si>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</si>
  <si>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</si>
  <si>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</si>
  <si>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</si>
  <si>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</si>
  <si>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</si>
  <si>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</si>
  <si>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</si>
  <si>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</si>
  <si>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</si>
  <si>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</si>
  <si>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</si>
  <si>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</si>
  <si>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</si>
  <si>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</si>
  <si>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</si>
  <si>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</si>
  <si>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</si>
  <si>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</si>
  <si>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</si>
  <si>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</si>
  <si>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</si>
  <si>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</si>
  <si>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</si>
  <si>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</si>
  <si>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</si>
  <si>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</si>
  <si>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</si>
  <si>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</si>
  <si>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</si>
  <si>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</si>
  <si>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</si>
  <si>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</si>
  <si>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</si>
  <si>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</si>
  <si>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</si>
  <si>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</si>
  <si>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</si>
  <si>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</si>
  <si>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</si>
  <si>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</si>
  <si>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</si>
  <si>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</si>
  <si>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</si>
  <si>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</si>
  <si>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</si>
  <si>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</si>
  <si>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</si>
  <si>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</si>
  <si>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</si>
  <si>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</si>
  <si>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</si>
  <si>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</si>
  <si>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</si>
  <si>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</si>
  <si>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</si>
  <si>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</si>
  <si>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</si>
  <si>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</si>
  <si>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</si>
  <si>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</si>
  <si>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</si>
  <si>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</si>
  <si>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</si>
  <si>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</si>
  <si>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</si>
  <si>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</si>
  <si>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</si>
  <si>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</si>
  <si>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</si>
  <si>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</si>
  <si>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</si>
  <si>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</si>
  <si>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</si>
  <si>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</si>
  <si>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</si>
  <si>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</si>
  <si>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</si>
  <si>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</si>
  <si>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</si>
  <si>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</si>
  <si>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</si>
  <si>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</si>
  <si>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</si>
  <si>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</si>
  <si>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</si>
  <si>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</si>
  <si>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</si>
  <si>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</si>
  <si>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</si>
  <si>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</si>
  <si>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</si>
  <si>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</si>
  <si>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</si>
  <si>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</si>
  <si>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</si>
  <si>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</si>
  <si>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</si>
  <si>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</si>
  <si>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</si>
  <si>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</si>
  <si>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</si>
  <si>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</si>
  <si>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</si>
  <si>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</si>
  <si>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</si>
  <si>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</si>
  <si>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</si>
  <si>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</si>
  <si>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</si>
  <si>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</si>
  <si>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</si>
  <si>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</si>
  <si>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</si>
  <si>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</si>
  <si>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</si>
  <si>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</si>
  <si>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</si>
  <si>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</si>
  <si>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</si>
  <si>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</si>
  <si>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</si>
  <si>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</si>
  <si>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</si>
  <si>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</si>
  <si>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</si>
  <si>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</si>
  <si>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</si>
  <si>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</si>
  <si>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</si>
  <si>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</si>
  <si>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</si>
  <si>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</si>
  <si>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</si>
  <si>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</si>
  <si>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</si>
  <si>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</si>
  <si>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</si>
  <si>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</si>
  <si>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</si>
  <si>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</si>
  <si>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</si>
  <si>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</si>
  <si>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</si>
  <si>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</si>
  <si>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</si>
  <si>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</si>
  <si>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</si>
  <si>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</si>
  <si>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</si>
  <si>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</si>
  <si>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</si>
  <si>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</si>
  <si>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</si>
  <si>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</si>
  <si>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</si>
  <si>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</si>
  <si>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</si>
  <si>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</si>
  <si>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</si>
  <si>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</si>
  <si>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</si>
  <si>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</si>
  <si>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</si>
  <si>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</si>
  <si>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</si>
  <si>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</si>
  <si>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</si>
  <si>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</si>
  <si>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</si>
  <si>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</si>
  <si>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</si>
  <si>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</si>
  <si>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</si>
  <si>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</si>
  <si>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</si>
  <si>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</si>
  <si>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</si>
  <si>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</si>
  <si>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</si>
  <si>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</si>
  <si>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</si>
  <si>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</si>
  <si>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</si>
  <si>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</si>
  <si>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</si>
  <si>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</si>
  <si>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</si>
  <si>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</si>
  <si>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</si>
  <si>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</si>
  <si>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</si>
  <si>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</si>
  <si>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</si>
  <si>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</si>
  <si>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</si>
  <si>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</si>
  <si>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</si>
  <si>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</si>
  <si>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</si>
  <si>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</si>
  <si>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</si>
  <si>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</si>
  <si>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</si>
  <si>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</si>
  <si>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</si>
  <si>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</si>
  <si>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</si>
  <si>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</si>
  <si>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</si>
  <si>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</si>
  <si>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</si>
  <si>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</si>
  <si>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</si>
  <si>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</si>
  <si>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</si>
  <si>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</si>
  <si>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</si>
  <si>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</si>
  <si>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</si>
  <si>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</si>
  <si>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</si>
  <si>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</si>
  <si>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</si>
  <si>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</si>
  <si>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</si>
  <si>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</si>
  <si>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</si>
  <si>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</si>
  <si>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</si>
  <si>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</si>
  <si>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</si>
  <si>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</si>
  <si>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</si>
  <si>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</si>
  <si>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</si>
  <si>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</si>
  <si>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</si>
  <si>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</si>
  <si>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</si>
  <si>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</si>
  <si>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</si>
  <si>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</si>
  <si>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</si>
  <si>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</si>
  <si>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</si>
  <si>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</si>
  <si>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</si>
  <si>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</si>
  <si>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</si>
  <si>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</si>
  <si>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</si>
  <si>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</si>
  <si>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</si>
  <si>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</si>
  <si>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</si>
  <si>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</si>
  <si>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</si>
  <si>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</si>
  <si>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</si>
  <si>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</si>
  <si>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</si>
  <si>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</si>
  <si>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</si>
  <si>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</si>
  <si>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</si>
  <si>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</si>
  <si>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</si>
  <si>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</si>
  <si>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</si>
  <si>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</si>
  <si>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</si>
  <si>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</si>
  <si>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</si>
  <si>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</si>
  <si>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</si>
  <si>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</si>
  <si>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</si>
  <si>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</si>
  <si>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</si>
  <si>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</si>
  <si>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</si>
  <si>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</si>
  <si>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</si>
  <si>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</si>
  <si>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</si>
  <si>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</si>
  <si>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</si>
  <si>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</si>
  <si>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</si>
  <si>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</si>
  <si>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</si>
  <si>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</si>
  <si>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</si>
  <si>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</si>
  <si>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</si>
  <si>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</si>
  <si>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</si>
  <si>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</si>
  <si>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</si>
  <si>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</si>
  <si>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</si>
  <si>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</si>
  <si>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</si>
  <si>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</si>
  <si>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</si>
  <si>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</si>
  <si>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</si>
  <si>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</si>
  <si>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</si>
  <si>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</si>
  <si>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</si>
  <si>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</si>
  <si>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</si>
  <si>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</si>
  <si>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</si>
  <si>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</si>
  <si>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</si>
  <si>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</si>
  <si>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</si>
  <si>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</si>
  <si>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</si>
  <si>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</si>
  <si>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</si>
  <si>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</si>
  <si>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</si>
  <si>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</si>
  <si>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</si>
  <si>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</si>
  <si>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</si>
  <si>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</si>
  <si>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</si>
  <si>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</si>
  <si>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</si>
  <si>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</si>
  <si>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</si>
  <si>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</si>
  <si>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</si>
  <si>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</si>
  <si>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</si>
  <si>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</si>
  <si>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</si>
  <si>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</si>
  <si>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</si>
  <si>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</si>
  <si>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</si>
  <si>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</si>
  <si>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</si>
  <si>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</si>
  <si>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</si>
  <si>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</si>
  <si>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</si>
  <si>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</si>
  <si>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</si>
  <si>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</si>
  <si>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</si>
  <si>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</si>
  <si>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</si>
  <si>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</si>
  <si>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</si>
  <si>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</si>
  <si>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</si>
  <si>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</si>
  <si>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</si>
  <si>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</si>
  <si>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</si>
  <si>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</si>
  <si>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</si>
  <si>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</si>
  <si>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</si>
  <si>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</si>
  <si>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</si>
  <si>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</si>
  <si>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</si>
  <si>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</si>
  <si>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</si>
  <si>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</si>
  <si>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</si>
  <si>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</si>
  <si>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</si>
  <si>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</si>
  <si>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</si>
  <si>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</si>
  <si>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</si>
  <si>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</si>
  <si>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</si>
  <si>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</si>
  <si>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</si>
  <si>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</si>
  <si>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</si>
  <si>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</si>
  <si>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</si>
  <si>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</si>
  <si>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</si>
  <si>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</si>
  <si>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</si>
  <si>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</si>
  <si>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</si>
  <si>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</si>
  <si>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</si>
  <si>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</si>
  <si>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</si>
  <si>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</si>
  <si>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</si>
  <si>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</si>
  <si>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</si>
  <si>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</si>
  <si>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</si>
  <si>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</si>
  <si>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</si>
  <si>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</si>
  <si>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</si>
  <si>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</si>
  <si>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</si>
  <si>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</si>
  <si>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</si>
  <si>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</si>
  <si>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</si>
  <si>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</si>
  <si>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</si>
  <si>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</si>
  <si>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</si>
  <si>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</si>
  <si>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</si>
  <si>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</si>
  <si>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</si>
  <si>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</si>
  <si>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</si>
  <si>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</si>
  <si>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</si>
  <si>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</si>
  <si>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</si>
  <si>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</si>
  <si>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</si>
  <si>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</si>
  <si>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</si>
  <si>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</si>
  <si>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</si>
  <si>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</si>
  <si>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</si>
  <si>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</si>
  <si>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</si>
  <si>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</si>
  <si>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</si>
  <si>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</si>
  <si>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</si>
  <si>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</si>
  <si>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</si>
  <si>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</si>
  <si>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</si>
  <si>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</si>
  <si>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</si>
  <si>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</si>
  <si>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</si>
  <si>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</si>
  <si>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</si>
  <si>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</si>
  <si>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</si>
  <si>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</si>
  <si>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</si>
  <si>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</si>
  <si>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</si>
  <si>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</si>
  <si>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</si>
  <si>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</si>
  <si>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</si>
  <si>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</si>
  <si>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</si>
  <si>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</si>
  <si>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</si>
  <si>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</si>
  <si>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</si>
  <si>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</si>
  <si>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</si>
  <si>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</si>
  <si>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</si>
  <si>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</si>
  <si>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</si>
  <si>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</si>
  <si>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</si>
  <si>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</si>
  <si>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</si>
  <si>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</si>
  <si>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</si>
  <si>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</si>
  <si>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</si>
  <si>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</si>
  <si>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</si>
  <si>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</si>
  <si>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</si>
  <si>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</si>
  <si>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</si>
  <si>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</si>
  <si>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</si>
  <si>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</si>
  <si>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</si>
  <si>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</si>
  <si>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</si>
  <si>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</si>
  <si>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</si>
  <si>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</si>
  <si>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</si>
  <si>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</si>
  <si>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</si>
  <si>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</si>
  <si>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</si>
  <si>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</si>
  <si>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</si>
  <si>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</si>
  <si>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</si>
  <si>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</si>
  <si>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</si>
  <si>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</si>
  <si>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</si>
  <si>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</si>
  <si>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</si>
  <si>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</si>
  <si>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</si>
  <si>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</si>
  <si>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</si>
  <si>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</si>
  <si>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</si>
  <si>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</si>
  <si>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</si>
  <si>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</si>
  <si>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</si>
  <si>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</si>
  <si>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</si>
  <si>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</si>
  <si>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</si>
  <si>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</si>
  <si>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</si>
  <si>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</si>
  <si>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</si>
  <si>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</si>
  <si>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</si>
  <si>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</si>
  <si>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</si>
  <si>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</si>
  <si>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</si>
  <si>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</si>
  <si>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</si>
  <si>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</si>
  <si>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</si>
  <si>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</si>
  <si>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</si>
  <si>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</si>
  <si>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</si>
  <si>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</si>
  <si>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</si>
  <si>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</si>
  <si>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</si>
  <si>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</si>
  <si>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</si>
  <si>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</si>
  <si>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</si>
  <si>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</si>
  <si>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</si>
  <si>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</si>
  <si>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</si>
  <si>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</si>
  <si>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</si>
  <si>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</si>
  <si>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</si>
  <si>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</si>
  <si>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</si>
  <si>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</si>
  <si>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</si>
  <si>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</si>
  <si>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</si>
  <si>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</si>
  <si>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</si>
  <si>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</si>
  <si>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</si>
  <si>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</si>
  <si>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</si>
  <si>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</si>
  <si>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</si>
  <si>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</si>
  <si>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</si>
  <si>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</si>
  <si>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</si>
  <si>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</si>
  <si>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</si>
  <si>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</si>
  <si>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</si>
  <si>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</si>
  <si>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</si>
  <si>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</si>
  <si>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</si>
  <si>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</si>
  <si>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</si>
  <si>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</si>
  <si>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</si>
  <si>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</si>
  <si>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</si>
  <si>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</si>
  <si>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</si>
  <si>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</si>
  <si>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</si>
  <si>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</si>
  <si>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</si>
  <si>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</si>
  <si>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</si>
  <si>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</si>
  <si>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</si>
  <si>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</si>
  <si>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</si>
  <si>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</si>
  <si>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</si>
  <si>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</si>
  <si>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</si>
  <si>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</si>
  <si>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</si>
  <si>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</si>
  <si>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</si>
  <si>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</si>
  <si>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</si>
  <si>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</si>
  <si>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</si>
  <si>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</si>
  <si>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</si>
  <si>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</si>
  <si>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</si>
  <si>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</si>
  <si>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</si>
  <si>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</si>
  <si>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</si>
  <si>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</si>
  <si>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</si>
  <si>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</si>
  <si>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</si>
  <si>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</si>
  <si>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</si>
  <si>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</si>
  <si>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</si>
  <si>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</si>
  <si>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</si>
  <si>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</si>
  <si>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</si>
  <si>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</si>
  <si>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</si>
  <si>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</si>
  <si>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</si>
  <si>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</si>
  <si>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</si>
  <si>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</si>
  <si>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</si>
  <si>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</si>
  <si>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</si>
  <si>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</si>
  <si>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</si>
  <si>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</si>
  <si>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</si>
  <si>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</si>
  <si>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</si>
  <si>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</si>
  <si>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</si>
  <si>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</si>
  <si>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</si>
  <si>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</si>
  <si>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</si>
  <si>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</si>
  <si>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</si>
  <si>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</si>
  <si>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</si>
  <si>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</si>
  <si>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</si>
  <si>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</si>
  <si>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</si>
  <si>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</si>
  <si>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</si>
  <si>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</si>
  <si>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</si>
  <si>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</si>
  <si>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</si>
  <si>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</si>
  <si>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</si>
  <si>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</si>
  <si>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</si>
  <si>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</si>
  <si>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</si>
  <si>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</si>
  <si>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</si>
  <si>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</si>
  <si>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</si>
  <si>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</si>
  <si>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</si>
  <si>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</si>
  <si>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</si>
  <si>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</si>
  <si>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</si>
  <si>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</si>
  <si>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</si>
  <si>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</si>
  <si>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</si>
  <si>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</si>
  <si>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</si>
  <si>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</si>
  <si>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</si>
  <si>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</si>
  <si>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</si>
  <si>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</si>
  <si>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</si>
  <si>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</si>
  <si>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</si>
  <si>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</si>
  <si>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</si>
  <si>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</si>
  <si>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</si>
  <si>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</si>
  <si>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</si>
  <si>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</si>
  <si>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</si>
  <si>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</si>
  <si>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</si>
  <si>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</si>
  <si>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</si>
  <si>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</si>
  <si>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</si>
  <si>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</si>
  <si>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</si>
  <si>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</si>
  <si>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</si>
  <si>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</si>
  <si>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</si>
  <si>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</si>
  <si>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</si>
  <si>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</si>
  <si>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</si>
  <si>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</si>
  <si>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</si>
  <si>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</si>
  <si>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</si>
  <si>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</si>
  <si>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</si>
  <si>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</si>
  <si>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</si>
  <si>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</si>
  <si>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</si>
  <si>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</si>
  <si>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</si>
  <si>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</si>
  <si>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</si>
  <si>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</si>
  <si>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</si>
  <si>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</si>
  <si>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</si>
  <si>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</si>
  <si>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</si>
  <si>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</si>
  <si>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</si>
  <si>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</si>
  <si>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</si>
  <si>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</si>
  <si>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</si>
  <si>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</si>
  <si>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</si>
  <si>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</si>
  <si>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</si>
  <si>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</si>
  <si>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</si>
  <si>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</si>
  <si>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</si>
  <si>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</si>
  <si>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</si>
  <si>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</si>
  <si>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</si>
  <si>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</si>
  <si>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</si>
  <si>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</si>
  <si>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</si>
  <si>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</si>
  <si>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</si>
  <si>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</si>
  <si>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</si>
  <si>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</si>
  <si>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</si>
  <si>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</si>
  <si>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</si>
  <si>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</si>
  <si>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</si>
  <si>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</si>
  <si>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</si>
  <si>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</si>
  <si>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</si>
  <si>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</si>
  <si>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</si>
  <si>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</si>
  <si>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</si>
  <si>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</si>
  <si>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</si>
  <si>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</si>
  <si>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</si>
  <si>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</si>
  <si>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</si>
  <si>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</si>
  <si>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</si>
  <si>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</si>
  <si>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</si>
  <si>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</si>
  <si>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</si>
  <si>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</si>
  <si>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</si>
  <si>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</si>
  <si>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</si>
  <si>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</si>
  <si>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</si>
  <si>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</si>
  <si>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</si>
  <si>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</si>
  <si>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</si>
  <si>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</si>
  <si>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</si>
  <si>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</si>
  <si>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</si>
  <si>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</si>
  <si>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</si>
  <si>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</si>
  <si>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</si>
  <si>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</si>
  <si>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</si>
  <si>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</si>
  <si>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</si>
  <si>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</si>
  <si>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</si>
  <si>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</si>
  <si>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</si>
  <si>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</si>
  <si>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</si>
  <si>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</si>
  <si>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</si>
  <si>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</si>
  <si>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</si>
  <si>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</si>
  <si>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</si>
  <si>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</si>
  <si>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</si>
  <si>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</si>
  <si>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</si>
  <si>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</si>
  <si>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</si>
  <si>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</si>
  <si>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</si>
  <si>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</si>
  <si>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</si>
  <si>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</si>
  <si>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</si>
  <si>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</si>
  <si>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</si>
  <si>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</si>
  <si>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</si>
  <si>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</si>
  <si>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</si>
  <si>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</si>
  <si>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</si>
  <si>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</si>
  <si>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</si>
  <si>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</si>
  <si>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</si>
  <si>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</si>
  <si>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</si>
  <si>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</si>
  <si>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</si>
  <si>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</si>
  <si>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</si>
  <si>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</si>
  <si>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</si>
  <si>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</si>
  <si>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</si>
  <si>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</si>
  <si>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</si>
  <si>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</si>
  <si>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</si>
  <si>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</si>
  <si>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</si>
  <si>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</si>
  <si>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</si>
  <si>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</si>
  <si>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</si>
  <si>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</si>
  <si>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</si>
  <si>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</si>
  <si>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</si>
  <si>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</si>
  <si>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</si>
  <si>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</si>
  <si>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</si>
  <si>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</si>
  <si>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</si>
  <si>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</si>
  <si>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</si>
  <si>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</si>
  <si>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</si>
  <si>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</si>
  <si>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</si>
  <si>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</si>
  <si>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</si>
  <si>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</si>
  <si>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</si>
  <si>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</si>
  <si>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</si>
  <si>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</si>
  <si>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</si>
  <si>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</si>
  <si>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</si>
  <si>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</si>
  <si>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</si>
  <si>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</si>
  <si>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</si>
  <si>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</si>
  <si>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</si>
  <si>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</si>
  <si>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</si>
  <si>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</si>
  <si>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</si>
  <si>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</si>
  <si>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</si>
  <si>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</si>
  <si>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</si>
  <si>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</si>
  <si>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</si>
  <si>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</si>
  <si>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</si>
  <si>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</si>
  <si>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</si>
  <si>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</si>
  <si>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</si>
  <si>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</si>
  <si>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</si>
  <si>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</si>
  <si>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</si>
  <si>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</si>
  <si>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</si>
  <si>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</si>
  <si>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</si>
  <si>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</si>
  <si>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</si>
  <si>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</si>
  <si>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</si>
  <si>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</si>
  <si>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</si>
  <si>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</si>
  <si>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</si>
  <si>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</si>
  <si>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</si>
  <si>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</si>
  <si>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</si>
  <si>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</si>
  <si>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</si>
  <si>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</si>
  <si>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</si>
  <si>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</si>
  <si>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</si>
  <si>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</si>
  <si>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</si>
  <si>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</si>
  <si>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</si>
  <si>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</si>
  <si>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</si>
  <si>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</si>
  <si>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</si>
  <si>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</si>
  <si>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</si>
  <si>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</si>
  <si>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</si>
  <si>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</si>
  <si>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</si>
  <si>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</si>
  <si>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</si>
  <si>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</si>
  <si>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</si>
  <si>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</si>
  <si>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</si>
  <si>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</si>
  <si>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</si>
  <si>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</si>
  <si>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</si>
  <si>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</si>
  <si>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</si>
  <si>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</si>
  <si>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</si>
  <si>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</si>
  <si>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</si>
  <si>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</si>
  <si>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</si>
  <si>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</si>
  <si>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</si>
  <si>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</si>
  <si>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</si>
  <si>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</si>
  <si>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</si>
  <si>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</si>
  <si>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</si>
  <si>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</si>
  <si>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</si>
  <si>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</si>
  <si>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</si>
  <si>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</si>
  <si>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</si>
  <si>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</si>
  <si>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</si>
  <si>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</si>
  <si>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</si>
  <si>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</si>
  <si>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</si>
  <si>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</si>
  <si>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</si>
  <si>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</si>
  <si>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</si>
  <si>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</si>
  <si>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</si>
  <si>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</si>
  <si>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</si>
  <si>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</si>
  <si>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</si>
  <si>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</si>
  <si>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</si>
  <si>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</si>
  <si>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</si>
  <si>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</si>
  <si>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</si>
  <si>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</si>
  <si>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</si>
  <si>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</si>
  <si>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</si>
  <si>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</si>
  <si>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</si>
  <si>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</si>
  <si>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</si>
  <si>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</si>
  <si>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</si>
  <si>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</si>
  <si>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</si>
  <si>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</si>
  <si>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</si>
  <si>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</si>
  <si>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</si>
  <si>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</si>
  <si>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</si>
  <si>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</si>
  <si>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</si>
  <si>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</si>
  <si>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</si>
  <si>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</si>
  <si>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</si>
  <si>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</si>
  <si>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</si>
  <si>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</si>
  <si>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</si>
  <si>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</si>
  <si>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</si>
  <si>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</si>
  <si>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</si>
  <si>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</si>
  <si>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</si>
  <si>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</si>
  <si>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</si>
  <si>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</si>
  <si>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</si>
  <si>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</si>
  <si>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</si>
  <si>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</si>
  <si>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</si>
  <si>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</si>
  <si>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</si>
  <si>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</si>
  <si>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</si>
  <si>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</si>
  <si>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</si>
  <si>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</si>
  <si>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</si>
  <si>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</si>
  <si>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</si>
  <si>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</si>
  <si>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</si>
  <si>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</si>
  <si>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</si>
  <si>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</si>
  <si>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</si>
  <si>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</si>
  <si>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</si>
  <si>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</si>
  <si>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</si>
  <si>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</si>
  <si>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</si>
  <si>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</si>
  <si>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</si>
  <si>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</si>
  <si>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</si>
  <si>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</si>
  <si>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</si>
  <si>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</si>
  <si>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</si>
  <si>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</si>
  <si>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</si>
  <si>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</si>
  <si>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</si>
  <si>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</si>
  <si>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</si>
  <si>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</si>
  <si>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</si>
  <si>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</si>
  <si>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</si>
  <si>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</si>
  <si>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</si>
  <si>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</si>
  <si>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</si>
  <si>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</si>
  <si>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</si>
  <si>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</si>
  <si>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</si>
  <si>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</si>
  <si>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</si>
  <si>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</si>
  <si>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</si>
  <si>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</si>
  <si>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</si>
  <si>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</si>
  <si>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</si>
  <si>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</si>
  <si>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</si>
  <si>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</si>
  <si>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</si>
  <si>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</si>
  <si>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</si>
  <si>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</si>
  <si>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</si>
  <si>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</si>
  <si>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</si>
  <si>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</si>
  <si>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</si>
  <si>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</si>
  <si>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</si>
  <si>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</si>
  <si>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</si>
  <si>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</si>
  <si>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</si>
  <si>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</si>
  <si>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</si>
  <si>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</si>
  <si>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</si>
  <si>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</si>
  <si>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</si>
  <si>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</si>
  <si>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</si>
  <si>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</si>
  <si>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</si>
  <si>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</si>
  <si>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</si>
  <si>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</si>
  <si>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</si>
  <si>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</si>
  <si>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</si>
  <si>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</si>
  <si>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</si>
  <si>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</si>
  <si>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</si>
  <si>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</si>
  <si>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</si>
  <si>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</si>
  <si>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</si>
  <si>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</si>
  <si>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</si>
  <si>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</si>
  <si>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</si>
  <si>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</si>
  <si>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</si>
  <si>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</si>
  <si>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</si>
  <si>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</si>
  <si>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</si>
  <si>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</si>
  <si>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</si>
  <si>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</si>
  <si>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</si>
  <si>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</si>
  <si>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</si>
  <si>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</si>
  <si>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</si>
  <si>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</si>
  <si>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</si>
  <si>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</si>
  <si>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</si>
  <si>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</si>
  <si>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</si>
  <si>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</si>
  <si>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</si>
  <si>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</si>
  <si>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</si>
  <si>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</si>
  <si>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</si>
  <si>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</si>
  <si>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</si>
  <si>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</si>
  <si>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</si>
  <si>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</si>
  <si>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</si>
  <si>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</si>
  <si>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</si>
  <si>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</si>
  <si>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</si>
  <si>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</si>
  <si>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</si>
  <si>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</si>
  <si>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</si>
  <si>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</si>
  <si>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</si>
  <si>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</si>
  <si>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</si>
  <si>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</si>
  <si>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</si>
  <si>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</si>
  <si>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</si>
  <si>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</si>
  <si>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</si>
  <si>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</si>
  <si>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</si>
  <si>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</si>
  <si>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</si>
  <si>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</si>
  <si>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</si>
  <si>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</si>
  <si>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</si>
  <si>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</si>
  <si>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</si>
  <si>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</si>
  <si>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</si>
  <si>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</si>
  <si>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</si>
  <si>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</si>
  <si>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</si>
  <si>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</si>
  <si>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</si>
  <si>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</si>
  <si>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</si>
  <si>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</si>
  <si>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</si>
  <si>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</si>
  <si>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</si>
  <si>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</si>
  <si>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</si>
  <si>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</si>
  <si>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</si>
  <si>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</si>
  <si>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</si>
  <si>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</si>
  <si>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</si>
  <si>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</si>
  <si>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</si>
  <si>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</si>
  <si>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</si>
  <si>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</si>
  <si>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</si>
  <si>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</si>
  <si>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</si>
  <si>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</si>
  <si>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</si>
  <si>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</si>
  <si>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</si>
  <si>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</si>
  <si>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</si>
  <si>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</si>
  <si>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</si>
  <si>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</si>
  <si>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</si>
  <si>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</si>
  <si>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</si>
  <si>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</si>
  <si>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</si>
  <si>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</si>
  <si>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</si>
  <si>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</si>
  <si>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</si>
  <si>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</si>
  <si>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</si>
  <si>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</si>
  <si>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</si>
  <si>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</si>
  <si>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</si>
  <si>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</si>
  <si>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</si>
  <si>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</si>
  <si>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</si>
  <si>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</si>
  <si>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</si>
  <si>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</si>
  <si>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</si>
  <si>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</si>
  <si>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</si>
  <si>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</si>
  <si>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</si>
  <si>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</si>
  <si>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</si>
  <si>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</si>
  <si>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</si>
  <si>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</si>
  <si>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</si>
  <si>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</si>
  <si>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</si>
  <si>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</si>
  <si>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</si>
  <si>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</si>
  <si>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</si>
  <si>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</si>
  <si>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</si>
  <si>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</si>
  <si>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</si>
  <si>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</si>
  <si>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</si>
  <si>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</si>
  <si>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</si>
  <si>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</si>
  <si>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</si>
  <si>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</si>
  <si>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</si>
  <si>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</si>
  <si>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</si>
  <si>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</si>
  <si>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</si>
  <si>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</si>
  <si>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</si>
  <si>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</si>
  <si>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</si>
  <si>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</si>
  <si>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</si>
  <si>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</si>
  <si>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</si>
  <si>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</si>
  <si>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</si>
  <si>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</si>
  <si>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</si>
  <si>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</si>
  <si>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</si>
  <si>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</si>
  <si>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</si>
  <si>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</si>
  <si>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</si>
  <si>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</si>
  <si>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</si>
  <si>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</si>
  <si>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</si>
  <si>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</si>
  <si>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</si>
  <si>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</si>
  <si>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</si>
  <si>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</si>
  <si>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</si>
  <si>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</si>
  <si>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</si>
  <si>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</si>
  <si>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</si>
  <si>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</si>
  <si>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</si>
  <si>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</si>
  <si>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</si>
  <si>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</si>
  <si>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</si>
  <si>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</si>
  <si>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</si>
  <si>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</si>
  <si>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</si>
  <si>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</si>
  <si>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</si>
  <si>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</si>
  <si>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</si>
  <si>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</si>
  <si>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</si>
  <si>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</si>
  <si>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</si>
  <si>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</si>
  <si>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</si>
  <si>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</si>
  <si>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</si>
  <si>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</si>
  <si>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</si>
  <si>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</si>
  <si>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</si>
  <si>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</si>
  <si>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</si>
  <si>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</si>
  <si>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</si>
  <si>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</si>
  <si>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</si>
  <si>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</si>
  <si>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</si>
  <si>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</si>
  <si>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</si>
  <si>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</si>
  <si>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</si>
  <si>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</si>
  <si>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</si>
  <si>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</si>
  <si>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</si>
  <si>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</si>
  <si>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</si>
  <si>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</si>
  <si>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</si>
  <si>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</si>
  <si>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</si>
  <si>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</si>
  <si>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</si>
  <si>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</si>
  <si>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</si>
  <si>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</si>
  <si>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</si>
  <si>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</si>
  <si>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</si>
  <si>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</si>
  <si>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</si>
  <si>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</si>
  <si>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</si>
  <si>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</si>
  <si>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</si>
  <si>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</si>
  <si>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</si>
  <si>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</si>
  <si>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</si>
  <si>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</si>
  <si>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</si>
  <si>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</si>
  <si>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</si>
  <si>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</si>
  <si>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</si>
  <si>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</si>
  <si>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</si>
  <si>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</si>
  <si>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</si>
  <si>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</si>
  <si>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</si>
  <si>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</si>
  <si>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</si>
  <si>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</si>
  <si>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</si>
  <si>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</si>
  <si>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</si>
  <si>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</si>
  <si>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</si>
  <si>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</si>
  <si>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</si>
  <si>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</si>
  <si>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</si>
  <si>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</si>
  <si>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</si>
  <si>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</si>
  <si>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</si>
  <si>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</si>
  <si>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</si>
  <si>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</si>
  <si>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</si>
  <si>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</si>
  <si>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</si>
  <si>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</si>
  <si>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</si>
  <si>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</si>
  <si>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</si>
  <si>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</si>
  <si>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</si>
  <si>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</si>
  <si>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</si>
  <si>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</si>
  <si>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</si>
  <si>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</si>
  <si>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</si>
  <si>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</si>
  <si>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</si>
  <si>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</si>
  <si>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</si>
  <si>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</si>
  <si>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</si>
  <si>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</si>
  <si>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</si>
  <si>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</si>
  <si>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</si>
  <si>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</si>
  <si>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</si>
  <si>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</si>
  <si>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</si>
  <si>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</si>
  <si>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</si>
  <si>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</si>
  <si>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</si>
  <si>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</si>
  <si>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</si>
  <si>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</si>
  <si>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</si>
  <si>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</si>
  <si>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</si>
  <si>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</si>
  <si>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</si>
  <si>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</si>
  <si>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</si>
  <si>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</si>
  <si>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</si>
  <si>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</si>
  <si>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</si>
  <si>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</si>
  <si>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</si>
  <si>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</si>
  <si>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</si>
  <si>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</si>
  <si>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</si>
  <si>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</si>
  <si>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</si>
  <si>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</si>
  <si>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</si>
  <si>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</si>
  <si>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</si>
  <si>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</si>
  <si>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</si>
  <si>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</si>
  <si>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</si>
  <si>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</si>
  <si>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</si>
  <si>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</si>
  <si>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</si>
  <si>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</si>
  <si>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</si>
  <si>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</si>
  <si>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</si>
  <si>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</si>
  <si>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</si>
  <si>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</si>
  <si>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</si>
  <si>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</si>
  <si>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</si>
  <si>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</si>
  <si>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</si>
  <si>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</si>
  <si>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</si>
  <si>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</si>
  <si>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</si>
  <si>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</si>
  <si>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</si>
  <si>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</si>
  <si>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</si>
  <si>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</si>
  <si>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</si>
  <si>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</si>
  <si>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</si>
  <si>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</si>
  <si>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</si>
  <si>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</si>
  <si>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</si>
  <si>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</si>
  <si>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</si>
  <si>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</si>
  <si>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</si>
  <si>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</si>
  <si>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</si>
  <si>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</si>
  <si>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</si>
  <si>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</si>
  <si>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</si>
  <si>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</si>
  <si>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</si>
  <si>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</si>
  <si>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</si>
  <si>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</si>
  <si>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</si>
  <si>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</si>
  <si>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</si>
  <si>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</si>
  <si>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</si>
  <si>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</si>
  <si>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</si>
  <si>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</si>
  <si>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</si>
  <si>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</si>
  <si>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</si>
  <si>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</si>
  <si>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</si>
  <si>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</si>
  <si>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</si>
  <si>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</si>
  <si>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</si>
  <si>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</si>
  <si>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</si>
  <si>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</si>
  <si>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</si>
  <si>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</si>
  <si>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</si>
  <si>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</si>
  <si>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</si>
  <si>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</si>
  <si>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</si>
  <si>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</si>
  <si>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</si>
  <si>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</si>
  <si>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</si>
  <si>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</si>
  <si>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</si>
  <si>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</si>
  <si>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</si>
  <si>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</si>
  <si>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</si>
  <si>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</si>
  <si>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</si>
  <si>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</si>
  <si>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</si>
  <si>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</si>
  <si>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</si>
  <si>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</si>
  <si>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</si>
  <si>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</si>
  <si>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</si>
  <si>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</si>
  <si>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</si>
  <si>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</si>
  <si>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</si>
  <si>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</si>
  <si>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</si>
  <si>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</si>
  <si>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</si>
  <si>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</si>
  <si>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</si>
  <si>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</si>
  <si>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</si>
  <si>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</si>
  <si>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</si>
  <si>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</si>
  <si>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</si>
  <si>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</si>
  <si>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</si>
  <si>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</si>
  <si>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</si>
  <si>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</si>
  <si>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</si>
  <si>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</si>
  <si>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</si>
  <si>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</si>
  <si>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</si>
  <si>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</si>
  <si>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</si>
  <si>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</si>
  <si>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</si>
  <si>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</si>
  <si>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</si>
  <si>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</si>
  <si>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</si>
  <si>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</si>
  <si>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</si>
  <si>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</si>
  <si>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</si>
  <si>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</si>
  <si>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</si>
  <si>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</si>
  <si>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</si>
  <si>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</si>
  <si>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</si>
  <si>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</si>
  <si>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</si>
  <si>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</si>
  <si>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</si>
  <si>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</si>
  <si>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</si>
  <si>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</si>
  <si>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</si>
  <si>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</si>
  <si>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</si>
  <si>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</si>
  <si>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</si>
  <si>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</si>
  <si>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</si>
  <si>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</si>
  <si>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</si>
  <si>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</si>
  <si>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</si>
  <si>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</si>
  <si>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</si>
  <si>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</si>
  <si>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</si>
  <si>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</si>
  <si>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</si>
  <si>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</si>
  <si>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</si>
  <si>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</si>
  <si>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</si>
  <si>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</si>
  <si>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</si>
  <si>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</si>
  <si>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</si>
  <si>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</si>
  <si>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</si>
  <si>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</si>
  <si>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</si>
  <si>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</si>
  <si>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</si>
  <si>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</si>
  <si>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</si>
  <si>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</si>
  <si>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</si>
  <si>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</si>
  <si>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</si>
  <si>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</si>
  <si>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</si>
  <si>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</si>
  <si>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</si>
  <si>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</si>
  <si>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</si>
  <si>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</si>
  <si>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</si>
  <si>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</si>
  <si>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</si>
  <si>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</si>
  <si>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</si>
  <si>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</si>
  <si>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</si>
  <si>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</si>
  <si>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</si>
  <si>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</si>
  <si>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</si>
  <si>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</si>
  <si>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</si>
  <si>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</si>
  <si>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</si>
  <si>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</si>
  <si>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</si>
  <si>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</si>
  <si>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</si>
  <si>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</si>
  <si>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</si>
  <si>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</si>
  <si>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</si>
  <si>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</si>
  <si>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</si>
  <si>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</si>
  <si>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</si>
  <si>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</si>
  <si>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</si>
  <si>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</si>
  <si>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</si>
  <si>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</si>
  <si>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</si>
  <si>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</si>
  <si>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</si>
  <si>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</si>
  <si>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</si>
  <si>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</si>
  <si>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</si>
  <si>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</si>
  <si>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</si>
  <si>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</si>
  <si>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</si>
  <si>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</si>
  <si>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</si>
  <si>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</si>
  <si>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</si>
  <si>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</si>
  <si>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</si>
  <si>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</si>
  <si>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</si>
  <si>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</si>
  <si>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</si>
  <si>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</si>
  <si>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</si>
  <si>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</si>
  <si>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</si>
  <si>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</si>
  <si>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</si>
  <si>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</si>
  <si>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</si>
  <si>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</si>
  <si>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</si>
  <si>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</si>
  <si>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</si>
  <si>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</si>
  <si>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</si>
  <si>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</si>
  <si>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</si>
  <si>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</si>
  <si>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</si>
  <si>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</si>
  <si>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</si>
  <si>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</si>
  <si>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</si>
  <si>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</si>
  <si>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</si>
  <si>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</si>
  <si>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</si>
  <si>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</si>
  <si>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</si>
  <si>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</si>
  <si>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</si>
  <si>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</si>
  <si>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</si>
  <si>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</si>
  <si>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</si>
  <si>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</si>
  <si>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</si>
  <si>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</si>
  <si>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</si>
  <si>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</si>
  <si>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</si>
  <si>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</si>
  <si>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</si>
  <si>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</si>
  <si>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</si>
  <si>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</si>
  <si>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</si>
  <si>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</si>
  <si>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</si>
  <si>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</si>
  <si>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</si>
  <si>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</si>
  <si>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</si>
  <si>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</si>
  <si>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</si>
  <si>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</si>
  <si>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</si>
  <si>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</si>
  <si>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</si>
  <si>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</si>
  <si>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</si>
  <si>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</si>
  <si>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</si>
  <si>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</si>
  <si>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</si>
  <si>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</si>
  <si>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</si>
  <si>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</si>
  <si>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</si>
  <si>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</si>
  <si>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</si>
  <si>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</si>
  <si>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</si>
  <si>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</si>
  <si>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</si>
  <si>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</si>
  <si>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</si>
  <si>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</si>
  <si>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</si>
  <si>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</si>
  <si>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</si>
  <si>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</si>
  <si>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</si>
  <si>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</si>
  <si>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</si>
  <si>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</si>
  <si>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</si>
  <si>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</si>
  <si>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</si>
  <si>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</si>
  <si>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</si>
  <si>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</si>
  <si>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</si>
  <si>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</si>
  <si>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</si>
  <si>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</si>
  <si>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</si>
  <si>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</si>
  <si>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</si>
  <si>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</si>
  <si>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</si>
  <si>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</si>
  <si>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</si>
  <si>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</si>
  <si>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</si>
  <si>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</si>
  <si>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</si>
  <si>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</si>
  <si>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</si>
  <si>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</si>
  <si>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</si>
  <si>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</si>
  <si>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</si>
  <si>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</si>
  <si>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</si>
  <si>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</si>
  <si>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</si>
  <si>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</si>
  <si>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</si>
  <si>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</si>
  <si>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</si>
  <si>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</si>
  <si>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</si>
  <si>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</si>
  <si>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</si>
  <si>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</si>
  <si>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</si>
  <si>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</si>
  <si>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</si>
  <si>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</si>
  <si>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</si>
  <si>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</si>
  <si>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</si>
  <si>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</si>
  <si>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</si>
  <si>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</si>
  <si>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</si>
  <si>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</si>
  <si>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</si>
  <si>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</si>
  <si>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</si>
  <si>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</si>
  <si>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</si>
  <si>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</si>
  <si>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</si>
  <si>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</si>
  <si>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</si>
  <si>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</si>
  <si>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</si>
  <si>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</si>
  <si>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</si>
  <si>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</si>
  <si>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</si>
  <si>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</si>
  <si>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</si>
  <si>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</si>
  <si>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</si>
  <si>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</si>
  <si>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</si>
  <si>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</si>
  <si>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</si>
  <si>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</si>
  <si>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</si>
  <si>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</si>
  <si>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</si>
  <si>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</si>
  <si>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</si>
  <si>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</si>
  <si>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</si>
  <si>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</si>
  <si>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</si>
  <si>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</si>
  <si>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</si>
  <si>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</si>
  <si>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</si>
  <si>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</si>
  <si>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</si>
  <si>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</si>
  <si>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</si>
  <si>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</si>
  <si>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</si>
  <si>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</si>
  <si>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</si>
  <si>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</si>
  <si>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</si>
  <si>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</si>
  <si>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</si>
  <si>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</si>
  <si>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</si>
  <si>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</si>
  <si>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</si>
  <si>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</si>
  <si>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</si>
  <si>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</si>
  <si>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</si>
  <si>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</si>
  <si>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</si>
  <si>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</si>
  <si>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</si>
  <si>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</si>
  <si>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</si>
  <si>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</si>
  <si>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</si>
  <si>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</si>
  <si>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</si>
  <si>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</si>
  <si>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</si>
  <si>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</si>
  <si>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</si>
  <si>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</si>
  <si>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</si>
  <si>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</si>
  <si>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</si>
  <si>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</si>
  <si>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</si>
  <si>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</si>
  <si>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</si>
  <si>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</si>
  <si>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</si>
  <si>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</si>
  <si>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</si>
  <si>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</si>
  <si>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</si>
  <si>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</si>
  <si>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</si>
  <si>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</si>
  <si>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</si>
  <si>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</si>
  <si>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</si>
  <si>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</si>
  <si>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</si>
  <si>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</si>
  <si>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</si>
  <si>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</si>
  <si>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</si>
  <si>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</si>
  <si>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</si>
  <si>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</si>
  <si>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</si>
  <si>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</si>
  <si>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</si>
  <si>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</si>
  <si>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</si>
  <si>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</si>
  <si>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</si>
  <si>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</si>
  <si>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</si>
  <si>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</si>
  <si>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</si>
  <si>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</si>
  <si>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</si>
  <si>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</si>
  <si>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</si>
  <si>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</si>
  <si>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</si>
  <si>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</si>
  <si>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</si>
  <si>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</si>
  <si>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</si>
  <si>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</si>
  <si>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</si>
  <si>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</si>
  <si>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</si>
  <si>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</si>
  <si>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</si>
  <si>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</si>
  <si>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</si>
  <si>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</si>
  <si>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</si>
  <si>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</si>
  <si>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</si>
  <si>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</si>
  <si>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</si>
  <si>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</si>
  <si>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</si>
  <si>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</si>
  <si>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</si>
  <si>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</si>
  <si>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</si>
  <si>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</si>
  <si>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</si>
  <si>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</si>
  <si>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</si>
  <si>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</si>
  <si>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</si>
  <si>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</si>
  <si>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</si>
  <si>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</si>
  <si>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</si>
  <si>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</si>
  <si>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</si>
  <si>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</si>
  <si>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</si>
  <si>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</si>
  <si>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</si>
  <si>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</si>
  <si>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</si>
  <si>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</si>
  <si>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</si>
  <si>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</si>
  <si>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</si>
  <si>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</si>
  <si>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</si>
  <si>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</si>
  <si>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</si>
  <si>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</si>
  <si>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</si>
  <si>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</si>
  <si>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</si>
  <si>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</si>
  <si>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</si>
  <si>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</si>
  <si>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</si>
  <si>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</si>
  <si>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</si>
  <si>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</si>
  <si>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</si>
  <si>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</si>
  <si>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</si>
  <si>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</si>
  <si>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</si>
  <si>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</si>
  <si>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</si>
  <si>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</si>
  <si>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</si>
  <si>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</si>
  <si>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</si>
  <si>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</si>
  <si>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</si>
  <si>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</si>
  <si>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</si>
  <si>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</si>
  <si>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</si>
  <si>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</si>
  <si>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</si>
  <si>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</si>
  <si>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</si>
  <si>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</si>
  <si>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</si>
  <si>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</si>
  <si>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</si>
  <si>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</si>
  <si>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</si>
  <si>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</si>
  <si>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</si>
  <si>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</si>
  <si>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</si>
  <si>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</si>
  <si>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</si>
  <si>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</si>
  <si>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</si>
  <si>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</si>
  <si>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</si>
  <si>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</si>
  <si>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</si>
  <si>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</si>
  <si>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</si>
  <si>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</si>
  <si>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</si>
  <si>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</si>
  <si>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</si>
  <si>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</si>
  <si>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</si>
  <si>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</si>
  <si>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</si>
  <si>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</si>
  <si>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</si>
  <si>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</si>
  <si>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</si>
  <si>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</si>
  <si>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</si>
  <si>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</si>
  <si>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</si>
  <si>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</si>
  <si>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</si>
  <si>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</si>
  <si>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</si>
  <si>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</si>
  <si>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</si>
  <si>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</si>
  <si>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</si>
  <si>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</si>
  <si>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</si>
  <si>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</si>
  <si>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</si>
  <si>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</si>
  <si>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</si>
  <si>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</si>
  <si>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</si>
  <si>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</si>
  <si>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</si>
  <si>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</si>
  <si>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</si>
  <si>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</si>
  <si>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</si>
  <si>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</si>
  <si>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</si>
  <si>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</si>
  <si>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</si>
  <si>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</si>
  <si>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</si>
  <si>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</si>
  <si>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</si>
  <si>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</si>
  <si>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</si>
  <si>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</si>
  <si>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</si>
  <si>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</si>
  <si>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</si>
  <si>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</si>
  <si>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</si>
  <si>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</si>
  <si>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</si>
  <si>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</si>
  <si>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</si>
  <si>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</si>
  <si>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</si>
  <si>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</si>
  <si>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</si>
  <si>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</si>
  <si>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</si>
  <si>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</si>
  <si>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</si>
  <si>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</si>
  <si>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</si>
  <si>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</si>
  <si>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</si>
  <si>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</si>
  <si>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</si>
  <si>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</si>
  <si>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</si>
  <si>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</si>
  <si>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</si>
  <si>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</si>
  <si>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</si>
  <si>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</si>
  <si>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</si>
  <si>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</si>
  <si>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</si>
  <si>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</si>
  <si>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</si>
  <si>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</si>
  <si>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</si>
  <si>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</si>
  <si>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</si>
  <si>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</si>
  <si>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</si>
  <si>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</si>
  <si>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</si>
  <si>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</si>
  <si>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</si>
  <si>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</si>
  <si>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</si>
  <si>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</si>
  <si>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</si>
  <si>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</si>
  <si>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</si>
  <si>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</si>
  <si>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</si>
  <si>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</si>
  <si>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</si>
  <si>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</si>
  <si>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</si>
  <si>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</si>
  <si>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</si>
  <si>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</si>
  <si>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</si>
  <si>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</si>
  <si>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</si>
  <si>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</si>
  <si>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</si>
  <si>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</si>
  <si>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</si>
  <si>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</si>
  <si>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</si>
  <si>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</si>
  <si>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</si>
  <si>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</si>
  <si>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</si>
  <si>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</si>
  <si>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</si>
  <si>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</si>
  <si>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</si>
  <si>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</si>
  <si>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</si>
  <si>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</si>
  <si>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</si>
  <si>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</si>
  <si>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</si>
  <si>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</si>
  <si>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</si>
  <si>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</si>
  <si>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</si>
  <si>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</si>
  <si>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</si>
  <si>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</si>
  <si>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</si>
  <si>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</si>
  <si>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</si>
  <si>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</si>
  <si>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</si>
  <si>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</si>
  <si>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</si>
  <si>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</si>
  <si>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</si>
  <si>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</si>
  <si>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</si>
  <si>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</si>
  <si>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</si>
  <si>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</si>
  <si>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</si>
  <si>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</si>
  <si>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</si>
  <si>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</si>
  <si>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</si>
  <si>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</si>
  <si>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</si>
  <si>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</si>
  <si>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</si>
  <si>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</si>
  <si>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</si>
  <si>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</si>
  <si>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</si>
  <si>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</si>
  <si>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</si>
  <si>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</si>
  <si>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</si>
  <si>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</si>
  <si>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</si>
  <si>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</si>
  <si>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</si>
  <si>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</si>
  <si>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</si>
  <si>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</si>
  <si>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</si>
  <si>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</si>
  <si>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</si>
  <si>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</si>
  <si>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</si>
  <si>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</si>
  <si>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</si>
  <si>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</si>
  <si>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</si>
  <si>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</si>
  <si>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</si>
  <si>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</si>
  <si>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</si>
  <si>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</si>
  <si>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</si>
  <si>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</si>
  <si>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</si>
  <si>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</si>
  <si>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</si>
  <si>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</si>
  <si>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</si>
  <si>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</si>
  <si>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</si>
  <si>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</si>
  <si>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</si>
  <si>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</si>
  <si>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</si>
  <si>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</si>
  <si>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</si>
  <si>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</si>
  <si>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</si>
  <si>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</si>
  <si>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</si>
  <si>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</si>
  <si>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</si>
  <si>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</si>
  <si>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</si>
  <si>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</si>
  <si>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</si>
  <si>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</si>
  <si>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</si>
  <si>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</si>
  <si>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</si>
  <si>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</si>
  <si>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</si>
  <si>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</si>
  <si>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</si>
  <si>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</si>
  <si>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</si>
  <si>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</si>
  <si>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</si>
  <si>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</si>
  <si>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</si>
  <si>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</si>
  <si>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</si>
  <si>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</si>
  <si>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</si>
  <si>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</si>
  <si>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</si>
  <si>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</si>
  <si>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</si>
  <si>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</si>
  <si>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</si>
  <si>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</si>
  <si>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</si>
  <si>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</si>
  <si>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</si>
  <si>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</si>
  <si>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</si>
  <si>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</si>
  <si>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</si>
  <si>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</si>
  <si>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</si>
  <si>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</si>
  <si>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</si>
  <si>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</si>
  <si>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</si>
  <si>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</si>
  <si>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</si>
  <si>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</si>
  <si>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</si>
  <si>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</si>
  <si>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</si>
  <si>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</si>
  <si>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</si>
  <si>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</si>
  <si>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</si>
  <si>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</si>
  <si>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</si>
  <si>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</si>
  <si>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</si>
  <si>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</si>
  <si>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</si>
  <si>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</si>
  <si>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</si>
  <si>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</si>
  <si>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</si>
  <si>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</si>
  <si>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</si>
  <si>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</si>
  <si>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</si>
  <si>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</si>
  <si>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</si>
  <si>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</si>
  <si>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</si>
  <si>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</si>
  <si>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</si>
  <si>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</si>
  <si>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</si>
  <si>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</si>
  <si>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</si>
  <si>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</si>
  <si>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</si>
  <si>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</si>
  <si>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</si>
  <si>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</si>
  <si>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</si>
  <si>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</si>
  <si>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</si>
  <si>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</si>
  <si>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</si>
  <si>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</si>
  <si>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</si>
  <si>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</si>
  <si>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</si>
  <si>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</si>
  <si>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</si>
  <si>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</si>
  <si>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</si>
  <si>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</si>
  <si>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</si>
  <si>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</si>
  <si>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</si>
  <si>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</si>
  <si>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</si>
  <si>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</si>
  <si>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</si>
  <si>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</si>
  <si>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</si>
  <si>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</si>
  <si>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</si>
  <si>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</si>
  <si>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</si>
  <si>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</si>
  <si>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</si>
  <si>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</si>
  <si>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</si>
  <si>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</si>
  <si>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</si>
  <si>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</si>
  <si>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</si>
  <si>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</si>
  <si>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</si>
  <si>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</si>
  <si>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</si>
  <si>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</si>
  <si>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</si>
  <si>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</si>
  <si>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</si>
  <si>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</si>
  <si>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</si>
  <si>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</si>
  <si>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</si>
  <si>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</si>
  <si>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</si>
  <si>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</si>
  <si>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</si>
  <si>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</si>
  <si>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</si>
  <si>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</si>
  <si>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</si>
  <si>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</si>
  <si>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</si>
  <si>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</si>
  <si>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</si>
  <si>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</si>
  <si>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</si>
  <si>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</si>
  <si>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</si>
  <si>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</si>
  <si>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</si>
  <si>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</si>
  <si>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</si>
  <si>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</si>
  <si>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</si>
  <si>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</si>
  <si>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</si>
  <si>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</si>
  <si>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</si>
  <si>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</si>
  <si>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</si>
  <si>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</si>
  <si>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</si>
  <si>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</si>
  <si>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</si>
  <si>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</si>
  <si>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</si>
  <si>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</si>
  <si>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</si>
  <si>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</si>
  <si>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</si>
  <si>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</si>
  <si>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</si>
  <si>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</si>
  <si>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</si>
  <si>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</si>
  <si>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</si>
  <si>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</si>
  <si>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</si>
  <si>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</si>
  <si>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</si>
  <si>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</si>
  <si>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</si>
  <si>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</si>
  <si>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</si>
  <si>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</si>
  <si>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</si>
  <si>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</si>
  <si>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</si>
  <si>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</si>
  <si>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</si>
  <si>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</si>
  <si>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</si>
  <si>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</si>
  <si>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</si>
  <si>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</si>
  <si>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</si>
  <si>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</si>
  <si>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</si>
  <si>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</si>
  <si>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</si>
  <si>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</si>
  <si>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</si>
  <si>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</si>
  <si>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</si>
  <si>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</si>
  <si>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</si>
  <si>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</si>
  <si>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</si>
  <si>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</si>
  <si>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</si>
  <si>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</si>
  <si>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</si>
  <si>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</si>
  <si>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</si>
  <si>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</si>
  <si>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</si>
  <si>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</si>
  <si>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</si>
  <si>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</si>
  <si>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</si>
  <si>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</si>
  <si>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</si>
  <si>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</si>
  <si>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</si>
  <si>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</si>
  <si>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</si>
  <si>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</si>
  <si>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</si>
  <si>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</si>
  <si>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</si>
  <si>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</si>
  <si>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</si>
  <si>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</si>
  <si>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</si>
  <si>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</si>
  <si>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</si>
  <si>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</si>
  <si>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</si>
  <si>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</si>
  <si>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</si>
  <si>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</si>
  <si>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</si>
  <si>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</si>
  <si>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</si>
  <si>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</si>
  <si>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</si>
  <si>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</si>
  <si>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</si>
  <si>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</si>
  <si>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</si>
  <si>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</si>
  <si>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</si>
  <si>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</si>
  <si>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</si>
  <si>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</si>
  <si>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</si>
  <si>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</si>
  <si>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</si>
  <si>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</si>
  <si>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</si>
  <si>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</si>
  <si>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</si>
  <si>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</si>
  <si>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</si>
  <si>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</si>
  <si>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</si>
  <si>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</si>
  <si>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</si>
  <si>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</si>
  <si>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</si>
  <si>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</si>
  <si>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</si>
  <si>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</si>
  <si>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</si>
  <si>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</si>
  <si>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</si>
  <si>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</si>
  <si>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</si>
  <si>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</si>
  <si>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</si>
  <si>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</si>
  <si>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</si>
  <si>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</si>
  <si>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</si>
  <si>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</si>
  <si>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</si>
  <si>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</si>
  <si>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</si>
  <si>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</si>
  <si>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</si>
  <si>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</si>
  <si>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</si>
  <si>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</si>
  <si>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</si>
  <si>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</si>
  <si>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</si>
  <si>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</si>
  <si>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</si>
  <si>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</si>
  <si>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</si>
  <si>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</si>
  <si>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</si>
  <si>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</si>
  <si>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</si>
  <si>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</si>
  <si>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</si>
  <si>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</si>
  <si>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</si>
  <si>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</si>
  <si>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</si>
  <si>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</si>
  <si>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</si>
  <si>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</si>
  <si>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</si>
  <si>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</si>
  <si>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</si>
  <si>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</si>
  <si>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</si>
  <si>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</si>
  <si>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</si>
  <si>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</si>
  <si>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</si>
  <si>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</si>
  <si>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</si>
  <si>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</si>
  <si>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</si>
  <si>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</si>
  <si>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</si>
  <si>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</si>
  <si>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</si>
  <si>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</si>
  <si>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</si>
  <si>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</si>
  <si>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</si>
  <si>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</si>
  <si>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</si>
  <si>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</si>
  <si>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</si>
  <si>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</si>
  <si>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</si>
  <si>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</si>
  <si>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</si>
  <si>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</si>
  <si>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</si>
  <si>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</si>
  <si>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</si>
  <si>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</si>
  <si>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</si>
  <si>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</si>
  <si>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</si>
  <si>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</si>
  <si>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</si>
  <si>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</si>
  <si>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</si>
  <si>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</si>
  <si>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</si>
  <si>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</si>
  <si>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</si>
  <si>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</si>
  <si>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</si>
  <si>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</si>
  <si>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</si>
  <si>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</si>
  <si>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</si>
  <si>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</si>
  <si>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</si>
  <si>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</si>
  <si>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</si>
  <si>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</si>
  <si>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</si>
  <si>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</si>
  <si>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</si>
  <si>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</si>
  <si>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</si>
  <si>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</si>
  <si>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</si>
  <si>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</si>
  <si>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</si>
  <si>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</si>
  <si>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</si>
  <si>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</si>
  <si>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</si>
  <si>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</si>
  <si>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</si>
  <si>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</si>
  <si>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</si>
  <si>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</si>
  <si>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</si>
  <si>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</si>
  <si>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</si>
  <si>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</si>
  <si>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</si>
  <si>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</si>
  <si>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</si>
  <si>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</si>
  <si>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</si>
  <si>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</si>
  <si>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</si>
  <si>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</si>
  <si>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</si>
  <si>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</si>
  <si>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</si>
  <si>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</si>
  <si>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</si>
  <si>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</si>
  <si>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</si>
  <si>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</si>
  <si>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</si>
  <si>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</si>
  <si>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</si>
  <si>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</si>
  <si>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</si>
  <si>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</si>
  <si>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</si>
  <si>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</si>
  <si>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</si>
  <si>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</si>
  <si>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</si>
  <si>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</si>
  <si>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</si>
  <si>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</si>
  <si>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</si>
  <si>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</si>
  <si>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</si>
  <si>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</si>
  <si>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</si>
  <si>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</si>
  <si>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</si>
  <si>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</si>
  <si>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</si>
  <si>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</si>
  <si>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</si>
  <si>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</si>
  <si>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</si>
  <si>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</si>
  <si>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</si>
  <si>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</si>
  <si>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</si>
  <si>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</si>
  <si>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</si>
  <si>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</si>
  <si>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</si>
  <si>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</si>
  <si>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</si>
  <si>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</si>
  <si>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</si>
  <si>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</si>
  <si>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</si>
  <si>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</si>
  <si>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</si>
  <si>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</si>
  <si>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</si>
  <si>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</si>
  <si>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</si>
  <si>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</si>
  <si>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</si>
  <si>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</si>
  <si>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</si>
  <si>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</si>
  <si>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</si>
  <si>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</si>
  <si>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</si>
  <si>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</si>
  <si>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</si>
  <si>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</si>
  <si>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</si>
  <si>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</si>
  <si>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</si>
  <si>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</si>
  <si>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</si>
  <si>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</si>
  <si>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</si>
  <si>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</si>
  <si>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</si>
  <si>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</si>
  <si>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</si>
  <si>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</si>
  <si>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</si>
  <si>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</si>
  <si>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</si>
  <si>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</si>
  <si>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</si>
  <si>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</si>
  <si>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</si>
  <si>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</si>
  <si>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</si>
  <si>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</si>
  <si>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</si>
  <si>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</si>
  <si>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</si>
  <si>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</si>
  <si>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</si>
  <si>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</si>
  <si>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</si>
  <si>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</si>
  <si>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</si>
  <si>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</si>
  <si>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</si>
  <si>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</si>
  <si>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</si>
  <si>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</si>
  <si>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</si>
  <si>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</si>
  <si>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</si>
  <si>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</si>
  <si>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</si>
  <si>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</si>
  <si>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</si>
  <si>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</si>
  <si>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</si>
  <si>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</si>
  <si>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</si>
  <si>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</si>
  <si>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</si>
  <si>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</si>
  <si>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</si>
  <si>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</si>
  <si>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</si>
  <si>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</si>
  <si>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</si>
  <si>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</si>
  <si>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</si>
  <si>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</si>
  <si>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</si>
  <si>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</si>
  <si>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</si>
  <si>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</si>
  <si>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</si>
  <si>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</si>
  <si>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</si>
  <si>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</si>
  <si>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</si>
  <si>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</si>
  <si>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</si>
  <si>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</si>
  <si>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</si>
  <si>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</si>
  <si>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</si>
  <si>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</si>
  <si>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</si>
  <si>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</si>
  <si>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</si>
  <si>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</si>
  <si>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</si>
  <si>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</si>
  <si>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</si>
  <si>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</si>
  <si>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</si>
  <si>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</si>
  <si>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</si>
  <si>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</si>
  <si>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</si>
  <si>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</si>
  <si>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</si>
  <si>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</si>
  <si>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</si>
  <si>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</si>
  <si>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</si>
  <si>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</si>
  <si>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</si>
  <si>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</si>
  <si>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</si>
  <si>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</si>
  <si>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</si>
  <si>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</si>
  <si>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</si>
  <si>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</si>
  <si>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</si>
  <si>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</si>
  <si>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</si>
  <si>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</si>
  <si>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</si>
  <si>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</si>
  <si>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</si>
  <si>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</si>
  <si>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</si>
  <si>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</si>
  <si>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</si>
  <si>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</si>
  <si>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</si>
  <si>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</si>
  <si>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</si>
  <si>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</si>
  <si>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</si>
  <si>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</si>
  <si>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</si>
  <si>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</si>
  <si>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</si>
  <si>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</si>
  <si>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</si>
  <si>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</si>
  <si>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</si>
  <si>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</si>
  <si>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</si>
  <si>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</si>
  <si>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</si>
  <si>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</si>
  <si>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</si>
  <si>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</si>
  <si>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</si>
  <si>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</si>
  <si>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</si>
  <si>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</si>
  <si>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</si>
  <si>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</si>
  <si>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</si>
  <si>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</si>
  <si>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</si>
  <si>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</si>
  <si>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</si>
  <si>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</si>
  <si>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</si>
  <si>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</si>
  <si>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</si>
  <si>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</si>
  <si>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</si>
  <si>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</si>
  <si>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</si>
  <si>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</si>
  <si>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</si>
  <si>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</si>
  <si>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</si>
  <si>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</si>
  <si>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</si>
  <si>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</si>
  <si>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</si>
  <si>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</si>
  <si>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</si>
  <si>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</si>
  <si>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</si>
  <si>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</si>
  <si>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</si>
  <si>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</si>
  <si>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</si>
  <si>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</si>
  <si>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</si>
  <si>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</si>
  <si>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</si>
  <si>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</si>
  <si>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</si>
  <si>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</si>
  <si>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</si>
  <si>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</si>
  <si>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</si>
  <si>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</si>
  <si>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</si>
  <si>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</si>
  <si>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</si>
  <si>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</si>
  <si>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</si>
  <si>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</si>
  <si>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</si>
  <si>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</si>
  <si>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</si>
  <si>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</si>
  <si>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</si>
  <si>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</si>
  <si>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</si>
  <si>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</si>
  <si>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</si>
  <si>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</si>
  <si>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</si>
  <si>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</si>
  <si>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</si>
  <si>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</si>
  <si>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</si>
  <si>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</si>
  <si>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</si>
  <si>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</si>
  <si>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</si>
  <si>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</si>
  <si>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</si>
  <si>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</si>
  <si>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</si>
  <si>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</si>
  <si>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</si>
  <si>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</si>
  <si>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</si>
  <si>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</si>
  <si>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</si>
  <si>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</si>
  <si>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</si>
  <si>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</si>
  <si>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</si>
  <si>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</si>
  <si>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</si>
  <si>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</si>
  <si>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</si>
  <si>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</si>
  <si>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</si>
  <si>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</si>
  <si>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</si>
  <si>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</si>
  <si>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</si>
  <si>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</si>
  <si>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</si>
  <si>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</si>
  <si>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</si>
  <si>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</si>
  <si>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</si>
  <si>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</si>
  <si>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</si>
  <si>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</si>
  <si>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</si>
  <si>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</si>
  <si>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</si>
  <si>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</si>
  <si>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</si>
  <si>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</si>
  <si>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</si>
  <si>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</si>
  <si>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</si>
  <si>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</si>
  <si>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</si>
  <si>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</si>
  <si>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</si>
  <si>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</si>
  <si>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</si>
  <si>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</si>
  <si>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</si>
  <si>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</si>
  <si>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</si>
  <si>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</si>
  <si>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</si>
  <si>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</si>
  <si>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</si>
  <si>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</si>
  <si>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</si>
  <si>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</si>
  <si>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</si>
  <si>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</si>
  <si>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</si>
  <si>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</si>
  <si>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</si>
  <si>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</si>
  <si>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</si>
  <si>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</si>
  <si>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</si>
  <si>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</si>
  <si>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</si>
  <si>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</si>
  <si>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</si>
  <si>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</si>
  <si>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</si>
  <si>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</si>
  <si>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</si>
  <si>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</si>
  <si>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</si>
  <si>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</si>
  <si>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</si>
  <si>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</si>
  <si>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</si>
  <si>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</si>
  <si>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</si>
  <si>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</si>
  <si>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</si>
  <si>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</si>
  <si>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</si>
  <si>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</si>
  <si>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</si>
  <si>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</si>
  <si>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</si>
  <si>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</si>
  <si>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</si>
  <si>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</si>
  <si>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</si>
  <si>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</si>
  <si>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</si>
  <si>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</si>
  <si>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</si>
  <si>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</si>
  <si>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</si>
  <si>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</si>
  <si>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</si>
  <si>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</si>
  <si>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</si>
  <si>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</si>
  <si>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</si>
  <si>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</si>
  <si>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</si>
  <si>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</si>
  <si>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</si>
  <si>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</si>
  <si>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</si>
  <si>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</si>
  <si>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</si>
  <si>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</si>
  <si>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</si>
  <si>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</si>
  <si>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</si>
  <si>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</si>
  <si>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</si>
  <si>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</si>
  <si>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</si>
  <si>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</si>
  <si>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</si>
  <si>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</si>
  <si>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</si>
  <si>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</si>
  <si>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</si>
  <si>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</si>
  <si>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</si>
  <si>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</si>
  <si>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</si>
  <si>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</si>
  <si>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</si>
  <si>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</si>
  <si>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</si>
  <si>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</si>
  <si>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</si>
  <si>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</si>
  <si>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</si>
  <si>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</si>
  <si>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</si>
  <si>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</si>
  <si>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</si>
  <si>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</si>
  <si>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</si>
  <si>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</si>
  <si>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</si>
  <si>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</si>
  <si>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</si>
  <si>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</si>
  <si>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</si>
  <si>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</si>
  <si>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</si>
  <si>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</si>
  <si>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</si>
  <si>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</si>
  <si>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</si>
  <si>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</si>
  <si>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</si>
  <si>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</si>
  <si>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</si>
  <si>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</si>
  <si>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</si>
  <si>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</si>
  <si>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</si>
  <si>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</si>
  <si>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</si>
  <si>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</si>
  <si>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</si>
  <si>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</si>
  <si>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</si>
  <si>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</si>
  <si>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</si>
  <si>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</si>
  <si>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</si>
  <si>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</si>
  <si>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</si>
  <si>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</si>
  <si>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</si>
  <si>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</si>
  <si>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</si>
  <si>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</si>
  <si>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</si>
  <si>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</si>
  <si>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</si>
  <si>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</si>
  <si>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</si>
  <si>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</si>
  <si>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</si>
  <si>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</si>
  <si>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</si>
  <si>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</si>
  <si>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</si>
  <si>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</si>
  <si>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</si>
  <si>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</si>
  <si>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</si>
  <si>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</si>
  <si>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</si>
  <si>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</si>
  <si>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</si>
  <si>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</si>
  <si>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</si>
  <si>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</si>
  <si>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</si>
  <si>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</si>
  <si>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</si>
  <si>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</si>
  <si>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</si>
  <si>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</si>
  <si>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</si>
  <si>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</si>
  <si>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</si>
  <si>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</si>
  <si>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</si>
  <si>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</si>
  <si>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</si>
  <si>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</si>
  <si>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</si>
  <si>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</si>
  <si>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</si>
  <si>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</si>
  <si>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</si>
  <si>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</si>
  <si>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</si>
  <si>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</si>
  <si>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</si>
  <si>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</si>
  <si>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</si>
  <si>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</si>
  <si>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</si>
  <si>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</si>
  <si>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</si>
  <si>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</si>
  <si>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</si>
  <si>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</si>
  <si>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</si>
  <si>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</si>
  <si>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</si>
  <si>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</si>
  <si>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</si>
  <si>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</si>
  <si>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</si>
  <si>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</si>
  <si>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</si>
  <si>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</si>
  <si>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</si>
  <si>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</si>
  <si>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</si>
  <si>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</si>
  <si>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</si>
  <si>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</si>
  <si>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</si>
  <si>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</si>
  <si>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</si>
  <si>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</si>
  <si>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</si>
  <si>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</si>
  <si>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</si>
  <si>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</si>
  <si>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</si>
  <si>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</si>
  <si>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</si>
  <si>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</si>
  <si>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</si>
  <si>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</si>
  <si>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</si>
  <si>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</si>
  <si>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</si>
  <si>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</si>
  <si>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</si>
  <si>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</si>
  <si>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</si>
  <si>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</si>
  <si>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</si>
  <si>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</si>
  <si>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</si>
  <si>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</si>
  <si>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</si>
  <si>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</si>
  <si>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</si>
  <si>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</si>
  <si>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</si>
  <si>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</si>
  <si>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</si>
  <si>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</si>
  <si>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</si>
  <si>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</si>
  <si>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</si>
  <si>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</si>
  <si>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</si>
  <si>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</si>
  <si>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</si>
  <si>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</si>
  <si>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</si>
  <si>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</si>
  <si>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</si>
  <si>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</si>
  <si>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</si>
  <si>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</si>
  <si>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</si>
  <si>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</si>
  <si>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</si>
  <si>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</si>
  <si>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</si>
  <si>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</si>
  <si>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</si>
  <si>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</si>
  <si>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</si>
  <si>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</si>
  <si>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</si>
  <si>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</si>
  <si>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</si>
  <si>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</si>
  <si>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</si>
  <si>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</si>
  <si>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</si>
  <si>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</si>
  <si>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</si>
  <si>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</si>
  <si>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</si>
  <si>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</si>
  <si>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</si>
  <si>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</si>
  <si>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</si>
  <si>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</si>
  <si>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</si>
  <si>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</si>
  <si>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</si>
  <si>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</si>
  <si>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</si>
  <si>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</si>
  <si>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</si>
  <si>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</si>
  <si>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</si>
  <si>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</si>
  <si>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</si>
  <si>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</si>
  <si>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</si>
  <si>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</si>
  <si>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</si>
  <si>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</si>
  <si>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</si>
  <si>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</si>
  <si>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</si>
  <si>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</si>
  <si>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</si>
  <si>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</si>
  <si>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</si>
  <si>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</si>
  <si>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</si>
  <si>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</si>
  <si>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</si>
  <si>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</si>
  <si>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</si>
  <si>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</si>
  <si>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</si>
  <si>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</si>
  <si>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</si>
  <si>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</si>
  <si>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</si>
  <si>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</si>
  <si>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</si>
  <si>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</si>
  <si>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</si>
  <si>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</si>
  <si>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</si>
  <si>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</si>
  <si>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</si>
  <si>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</si>
  <si>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</si>
  <si>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</si>
  <si>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</si>
  <si>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</si>
  <si>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</si>
  <si>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</si>
  <si>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</si>
  <si>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</si>
  <si>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</si>
  <si>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</si>
  <si>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</si>
  <si>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</si>
  <si>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</si>
  <si>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</si>
  <si>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</si>
  <si>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</si>
  <si>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</si>
  <si>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</si>
  <si>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</si>
  <si>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</si>
  <si>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</si>
  <si>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</si>
  <si>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</si>
  <si>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</si>
  <si>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</si>
  <si>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</si>
  <si>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</si>
  <si>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</si>
  <si>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</si>
  <si>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</si>
  <si>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</si>
  <si>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</si>
  <si>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</si>
  <si>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</si>
  <si>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</si>
  <si>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</si>
  <si>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</si>
  <si>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</si>
  <si>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</si>
  <si>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</si>
  <si>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</si>
  <si>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</si>
  <si>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</si>
  <si>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</si>
  <si>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</si>
  <si>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</si>
  <si>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</si>
  <si>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</si>
  <si>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</si>
  <si>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</si>
  <si>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</si>
  <si>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</si>
  <si>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</si>
  <si>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</si>
  <si>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</si>
  <si>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</si>
  <si>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</si>
  <si>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</si>
  <si>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</si>
  <si>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</si>
  <si>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</si>
  <si>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</si>
  <si>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</si>
  <si>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</si>
  <si>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</si>
  <si>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</si>
  <si>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</si>
  <si>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</si>
  <si>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</si>
  <si>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</si>
  <si>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</si>
  <si>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</si>
  <si>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</si>
  <si>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</si>
  <si>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</si>
  <si>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</si>
  <si>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</si>
  <si>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</si>
  <si>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</si>
  <si>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</si>
  <si>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</si>
  <si>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</si>
  <si>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</si>
  <si>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</si>
  <si>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</si>
  <si>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</si>
  <si>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</si>
  <si>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</si>
  <si>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</si>
  <si>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</si>
  <si>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</si>
  <si>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</si>
  <si>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</si>
  <si>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</si>
  <si>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</si>
  <si>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</si>
  <si>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</si>
  <si>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</si>
  <si>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</si>
  <si>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</si>
  <si>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</si>
  <si>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</si>
  <si>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</si>
  <si>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</si>
  <si>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</si>
  <si>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</si>
  <si>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</si>
  <si>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</si>
  <si>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</si>
  <si>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</si>
  <si>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</si>
  <si>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</si>
  <si>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</si>
  <si>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</si>
  <si>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</si>
  <si>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</si>
  <si>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</si>
  <si>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</si>
  <si>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</si>
  <si>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</si>
  <si>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</si>
  <si>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</si>
  <si>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</si>
  <si>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</si>
  <si>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</si>
  <si>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</si>
  <si>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</si>
  <si>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</si>
  <si>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</si>
  <si>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</si>
  <si>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</si>
  <si>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</si>
  <si>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</si>
  <si>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</si>
  <si>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</si>
  <si>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</si>
  <si>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</si>
  <si>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</si>
  <si>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</si>
  <si>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</si>
  <si>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</si>
  <si>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</si>
  <si>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</si>
  <si>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</si>
  <si>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</si>
  <si>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</si>
  <si>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</si>
  <si>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</si>
  <si>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</si>
  <si>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</si>
  <si>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</si>
  <si>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</si>
  <si>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</si>
  <si>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</si>
  <si>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</si>
  <si>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</si>
  <si>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</si>
  <si>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</si>
  <si>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</si>
  <si>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</si>
  <si>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</si>
  <si>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</si>
  <si>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</si>
  <si>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</si>
  <si>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</si>
  <si>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</si>
  <si>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</si>
  <si>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</si>
  <si>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</si>
  <si>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</si>
  <si>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</si>
  <si>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</si>
  <si>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</si>
  <si>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</si>
  <si>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</si>
  <si>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</si>
  <si>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</si>
  <si>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</si>
  <si>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</si>
  <si>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</si>
  <si>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</si>
  <si>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</si>
  <si>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</si>
  <si>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</si>
  <si>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</si>
  <si>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</si>
  <si>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</si>
  <si>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</si>
  <si>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</si>
  <si>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</si>
  <si>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</si>
  <si>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</si>
  <si>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</si>
  <si>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</si>
  <si>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</si>
  <si>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</si>
  <si>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</si>
  <si>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</si>
  <si>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</si>
  <si>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</si>
  <si>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</si>
  <si>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</si>
  <si>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</si>
  <si>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</si>
  <si>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</si>
  <si>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</si>
  <si>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</si>
  <si>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</si>
  <si>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</si>
  <si>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</si>
  <si>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</si>
  <si>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</si>
  <si>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</si>
  <si>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</si>
  <si>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</si>
  <si>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</si>
  <si>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</si>
  <si>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</si>
  <si>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</si>
  <si>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</si>
  <si>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</si>
  <si>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</si>
  <si>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</si>
  <si>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</si>
  <si>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</si>
  <si>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</si>
  <si>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</si>
  <si>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</si>
  <si>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</si>
  <si>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</si>
  <si>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</si>
  <si>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</si>
  <si>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</si>
  <si>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</si>
  <si>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</si>
  <si>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</si>
  <si>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</si>
  <si>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</si>
  <si>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</si>
  <si>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</si>
  <si>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</si>
  <si>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</si>
  <si>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</si>
  <si>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</si>
  <si>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</si>
  <si>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</si>
  <si>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</si>
  <si>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</si>
  <si>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</si>
  <si>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</si>
  <si>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</si>
  <si>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</si>
  <si>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</si>
  <si>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</si>
  <si>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</si>
  <si>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</si>
  <si>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</si>
  <si>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</si>
  <si>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</si>
  <si>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</si>
  <si>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</si>
  <si>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</si>
  <si>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</si>
  <si>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</si>
  <si>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</si>
  <si>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</si>
  <si>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</si>
  <si>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</si>
  <si>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</si>
  <si>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</si>
  <si>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</si>
  <si>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</si>
  <si>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</si>
  <si>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</si>
  <si>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</si>
  <si>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</si>
  <si>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</si>
  <si>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</si>
  <si>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</si>
  <si>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</si>
  <si>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</si>
  <si>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</si>
  <si>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</si>
  <si>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</si>
  <si>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</si>
  <si>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</si>
  <si>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</si>
  <si>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</si>
  <si>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</si>
  <si>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</si>
  <si>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</si>
  <si>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</si>
  <si>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</si>
  <si>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</si>
  <si>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</si>
  <si>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</si>
  <si>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</si>
  <si>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</si>
  <si>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</si>
  <si>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</si>
  <si>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</si>
  <si>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</si>
  <si>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</si>
  <si>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</si>
  <si>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</si>
  <si>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</si>
  <si>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</si>
  <si>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</si>
  <si>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</si>
  <si>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</si>
  <si>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</si>
  <si>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</si>
  <si>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</si>
  <si>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</si>
  <si>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</si>
  <si>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</si>
  <si>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</si>
  <si>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</si>
  <si>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</si>
  <si>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</si>
  <si>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</si>
  <si>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</si>
  <si>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</si>
  <si>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</si>
  <si>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</si>
  <si>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</si>
  <si>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</si>
  <si>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</si>
  <si>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</si>
  <si>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</si>
  <si>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</si>
  <si>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</si>
  <si>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</si>
  <si>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</si>
  <si>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</si>
  <si>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</si>
  <si>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</si>
  <si>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</si>
  <si>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</si>
  <si>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</si>
  <si>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</si>
  <si>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</si>
  <si>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</si>
  <si>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</si>
  <si>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</si>
  <si>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</si>
  <si>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</si>
  <si>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</si>
  <si>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</si>
  <si>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</si>
  <si>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</si>
  <si>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</si>
  <si>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</si>
  <si>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</si>
  <si>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</si>
  <si>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</si>
  <si>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</si>
  <si>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</si>
  <si>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</si>
  <si>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</si>
  <si>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</si>
  <si>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</si>
  <si>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</si>
  <si>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</si>
  <si>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</si>
  <si>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</si>
  <si>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</si>
  <si>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</si>
  <si>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</si>
  <si>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</si>
  <si>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</si>
  <si>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</si>
  <si>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</si>
  <si>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</si>
  <si>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</si>
  <si>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</si>
  <si>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</si>
  <si>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</si>
  <si>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</si>
  <si>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</si>
  <si>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</si>
  <si>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</si>
  <si>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</si>
  <si>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</si>
  <si>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</si>
  <si>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</si>
  <si>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</si>
  <si>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</si>
  <si>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</si>
  <si>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</si>
  <si>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</si>
  <si>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</si>
  <si>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</si>
  <si>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</si>
  <si>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</si>
  <si>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</si>
  <si>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</si>
  <si>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</si>
  <si>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</si>
  <si>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</si>
  <si>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</si>
  <si>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</si>
  <si>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</si>
  <si>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</si>
  <si>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</si>
  <si>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</si>
  <si>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</si>
  <si>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</si>
  <si>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</si>
  <si>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</si>
  <si>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</si>
  <si>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</si>
  <si>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</si>
  <si>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</si>
  <si>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</si>
  <si>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</si>
  <si>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</si>
  <si>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</si>
  <si>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</si>
  <si>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</si>
  <si>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</si>
  <si>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</si>
  <si>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</si>
  <si>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</si>
  <si>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</si>
  <si>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</si>
  <si>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</si>
  <si>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</si>
  <si>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</si>
  <si>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</si>
  <si>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</si>
  <si>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</si>
  <si>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</si>
  <si>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</si>
  <si>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</si>
  <si>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</si>
  <si>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</si>
  <si>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</si>
  <si>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</si>
  <si>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</si>
  <si>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</si>
  <si>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</si>
  <si>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</si>
  <si>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</si>
  <si>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</si>
  <si>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</si>
  <si>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</si>
  <si>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</si>
  <si>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</si>
  <si>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</si>
  <si>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</si>
  <si>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</si>
  <si>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</si>
  <si>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</si>
  <si>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</si>
  <si>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</si>
  <si>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</si>
  <si>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</si>
  <si>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</si>
  <si>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</si>
  <si>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</si>
  <si>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</si>
  <si>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</si>
  <si>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</si>
  <si>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</si>
  <si>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</si>
  <si>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</si>
  <si>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</si>
  <si>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</si>
  <si>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</si>
  <si>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</si>
  <si>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</si>
  <si>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</si>
  <si>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</si>
  <si>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</si>
  <si>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</si>
  <si>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</si>
  <si>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</si>
  <si>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</si>
  <si>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</si>
  <si>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</si>
  <si>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</si>
  <si>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</si>
  <si>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</si>
  <si>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</si>
  <si>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</si>
  <si>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</si>
  <si>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</si>
  <si>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</si>
  <si>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</si>
  <si>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</si>
  <si>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</si>
  <si>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</si>
  <si>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</si>
  <si>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</si>
  <si>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</si>
  <si>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</si>
  <si>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</si>
  <si>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</si>
  <si>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</si>
  <si>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</si>
  <si>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</si>
  <si>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</si>
  <si>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</si>
  <si>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</si>
  <si>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</si>
  <si>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</si>
  <si>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</si>
  <si>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</si>
  <si>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</si>
  <si>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</si>
  <si>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</si>
  <si>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</si>
  <si>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</si>
  <si>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</si>
  <si>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</si>
  <si>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</si>
  <si>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</si>
  <si>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</si>
  <si>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</si>
  <si>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</si>
  <si>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</si>
  <si>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</si>
  <si>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</si>
  <si>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</si>
  <si>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</si>
  <si>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</si>
  <si>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</si>
  <si>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</si>
  <si>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</si>
  <si>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</si>
  <si>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</si>
  <si>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</si>
  <si>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</si>
  <si>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</si>
  <si>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</si>
  <si>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</si>
  <si>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</si>
  <si>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</si>
  <si>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</si>
  <si>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</si>
  <si>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</si>
  <si>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</si>
  <si>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</si>
  <si>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</si>
  <si>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</si>
  <si>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</si>
  <si>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</si>
  <si>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</si>
  <si>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</si>
  <si>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</si>
  <si>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</si>
  <si>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</si>
  <si>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</si>
  <si>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</si>
  <si>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</si>
  <si>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</si>
  <si>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</si>
  <si>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</si>
  <si>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</si>
  <si>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</si>
  <si>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</si>
  <si>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</si>
  <si>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</si>
  <si>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</si>
  <si>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</si>
  <si>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</si>
  <si>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</si>
  <si>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</si>
  <si>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</si>
  <si>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</si>
  <si>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</si>
  <si>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</si>
  <si>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</si>
  <si>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</si>
  <si>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</si>
  <si>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</si>
  <si>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</si>
  <si>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</si>
  <si>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</si>
  <si>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</si>
  <si>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</si>
  <si>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</si>
  <si>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</si>
  <si>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</si>
  <si>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</si>
  <si>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</si>
  <si>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</si>
  <si>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</si>
  <si>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</si>
  <si>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</si>
  <si>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</si>
  <si>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</si>
  <si>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</si>
  <si>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</si>
  <si>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</si>
  <si>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</si>
  <si>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</si>
  <si>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</si>
  <si>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</si>
  <si>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</si>
  <si>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</si>
  <si>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</si>
  <si>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</si>
  <si>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</si>
  <si>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</si>
  <si>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</si>
  <si>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</si>
  <si>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</si>
  <si>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</si>
  <si>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</si>
  <si>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</si>
  <si>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</si>
  <si>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</si>
  <si>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</si>
  <si>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</si>
  <si>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</si>
  <si>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</si>
  <si>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</si>
  <si>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</si>
  <si>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</si>
  <si>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</si>
  <si>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</si>
  <si>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</si>
  <si>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</si>
  <si>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</si>
  <si>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</si>
  <si>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</si>
  <si>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</si>
  <si>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</si>
  <si>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</si>
  <si>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</si>
  <si>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</si>
  <si>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</si>
  <si>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</si>
  <si>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</si>
  <si>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</si>
  <si>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</si>
  <si>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</si>
  <si>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</si>
  <si>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</si>
  <si>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</si>
  <si>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</si>
  <si>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</si>
  <si>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</si>
  <si>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</si>
  <si>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</si>
  <si>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</si>
  <si>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</si>
  <si>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</si>
  <si>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</si>
  <si>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</si>
  <si>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</si>
  <si>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</si>
  <si>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</si>
  <si>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</si>
  <si>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</si>
  <si>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</si>
  <si>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</si>
  <si>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</si>
  <si>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</si>
  <si>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</si>
  <si>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</si>
  <si>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</si>
  <si>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</si>
  <si>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</si>
  <si>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</si>
  <si>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</si>
  <si>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</si>
  <si>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</si>
  <si>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</si>
  <si>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</si>
  <si>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</si>
  <si>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</si>
  <si>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</si>
  <si>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</si>
  <si>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</si>
  <si>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</si>
  <si>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</si>
  <si>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</si>
  <si>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</si>
  <si>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</si>
  <si>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</si>
  <si>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</si>
  <si>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</si>
  <si>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</si>
  <si>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</si>
  <si>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</si>
  <si>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</si>
  <si>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</si>
  <si>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</si>
  <si>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</si>
  <si>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</si>
  <si>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</si>
  <si>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</si>
  <si>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</si>
  <si>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</si>
  <si>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</si>
  <si>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</si>
  <si>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</si>
  <si>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</si>
  <si>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</si>
  <si>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</si>
  <si>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</si>
  <si>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</si>
  <si>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</si>
  <si>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</si>
  <si>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</si>
  <si>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</si>
  <si>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</si>
  <si>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</si>
  <si>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</si>
  <si>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</si>
  <si>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</si>
  <si>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</si>
  <si>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</si>
  <si>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</si>
  <si>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</si>
  <si>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</si>
  <si>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</si>
  <si>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</si>
  <si>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</si>
  <si>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</si>
  <si>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</si>
  <si>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</si>
  <si>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</si>
  <si>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</si>
  <si>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</si>
  <si>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</si>
  <si>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</si>
  <si>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</si>
  <si>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</si>
  <si>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</si>
  <si>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</si>
  <si>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</si>
  <si>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</si>
  <si>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</si>
  <si>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</si>
  <si>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</si>
  <si>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</si>
  <si>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</si>
  <si>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</si>
  <si>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</si>
  <si>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</si>
  <si>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</si>
  <si>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</si>
  <si>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</si>
  <si>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</si>
  <si>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</si>
  <si>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</si>
  <si>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</si>
  <si>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</si>
  <si>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</si>
  <si>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</si>
  <si>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</si>
  <si>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</si>
  <si>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</si>
  <si>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</si>
  <si>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</si>
  <si>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</si>
  <si>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</si>
  <si>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</si>
  <si>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</si>
  <si>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</si>
  <si>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</si>
  <si>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</si>
  <si>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</si>
  <si>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</si>
  <si>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</si>
  <si>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</si>
  <si>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</si>
  <si>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</si>
  <si>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</si>
  <si>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</si>
  <si>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</si>
  <si>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</si>
  <si>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</si>
  <si>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</si>
  <si>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</si>
  <si>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</si>
  <si>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</si>
  <si>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</si>
  <si>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</si>
  <si>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</si>
  <si>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</si>
  <si>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</si>
  <si>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</si>
  <si>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</si>
  <si>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</si>
  <si>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</si>
  <si>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</si>
  <si>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</si>
  <si>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</si>
  <si>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</si>
  <si>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</si>
  <si>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</si>
  <si>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</si>
  <si>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</si>
  <si>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</si>
  <si>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</si>
  <si>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</si>
  <si>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</si>
  <si>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</si>
  <si>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</si>
  <si>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</si>
  <si>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</si>
  <si>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</si>
  <si>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</si>
  <si>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</si>
  <si>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</si>
  <si>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</si>
  <si>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</si>
  <si>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</si>
  <si>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</si>
  <si>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</si>
  <si>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</si>
  <si>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</si>
  <si>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</si>
  <si>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</si>
  <si>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</si>
  <si>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</si>
  <si>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</si>
  <si>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</si>
  <si>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</si>
  <si>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</si>
  <si>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</si>
  <si>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</si>
  <si>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</si>
  <si>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</si>
  <si>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</si>
  <si>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</si>
  <si>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</si>
  <si>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</si>
  <si>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</si>
  <si>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</si>
  <si>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</si>
  <si>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</si>
  <si>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</si>
  <si>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</si>
  <si>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</si>
  <si>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</si>
  <si>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</si>
  <si>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</si>
  <si>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</si>
  <si>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</si>
  <si>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</si>
  <si>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</si>
  <si>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</si>
  <si>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</si>
  <si>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</si>
  <si>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</si>
  <si>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</si>
  <si>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</si>
  <si>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</si>
  <si>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</si>
  <si>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</si>
  <si>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</si>
  <si>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</si>
  <si>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</si>
  <si>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</si>
  <si>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</si>
  <si>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</si>
  <si>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</si>
  <si>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</si>
  <si>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</si>
  <si>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</si>
  <si>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</si>
  <si>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</si>
  <si>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</si>
  <si>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</si>
  <si>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</si>
  <si>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</si>
  <si>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</si>
  <si>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</si>
  <si>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</si>
  <si>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</si>
  <si>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</si>
  <si>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</si>
  <si>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</si>
  <si>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</si>
  <si>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</si>
  <si>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</si>
  <si>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</si>
  <si>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</si>
  <si>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</si>
  <si>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</si>
  <si>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</si>
  <si>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</si>
  <si>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</si>
  <si>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</si>
  <si>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</si>
  <si>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</si>
  <si>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</si>
  <si>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</si>
  <si>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</si>
  <si>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</si>
  <si>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</si>
  <si>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</si>
  <si>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</si>
  <si>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</si>
  <si>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</si>
  <si>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</si>
  <si>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</si>
  <si>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</si>
  <si>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</si>
  <si>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</si>
  <si>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</si>
  <si>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</si>
  <si>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</si>
  <si>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</si>
  <si>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</si>
  <si>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</si>
  <si>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</si>
  <si>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</si>
  <si>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</si>
  <si>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</si>
  <si>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</si>
  <si>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</si>
  <si>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</si>
  <si>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</si>
  <si>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</si>
  <si>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</si>
  <si>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</si>
  <si>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</si>
  <si>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</si>
  <si>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</si>
  <si>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</si>
  <si>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</si>
  <si>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</si>
  <si>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</si>
  <si>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</si>
  <si>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</si>
  <si>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</si>
  <si>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</si>
  <si>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</si>
  <si>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</si>
  <si>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</si>
  <si>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</si>
  <si>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</si>
  <si>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</si>
  <si>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</si>
  <si>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</si>
  <si>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</si>
  <si>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</si>
  <si>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</si>
  <si>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</si>
  <si>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</si>
  <si>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</si>
  <si>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</si>
  <si>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</si>
  <si>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</si>
  <si>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</si>
  <si>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</si>
  <si>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</si>
  <si>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</si>
  <si>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</si>
  <si>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</si>
  <si>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</si>
  <si>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</si>
  <si>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</si>
  <si>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</si>
  <si>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</si>
  <si>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</si>
  <si>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</si>
  <si>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</si>
  <si>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</si>
  <si>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</si>
  <si>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</si>
  <si>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</si>
  <si>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</si>
  <si>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</si>
  <si>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</si>
  <si>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</si>
  <si>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</si>
  <si>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</si>
  <si>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</si>
  <si>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</si>
  <si>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</si>
  <si>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</si>
  <si>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</si>
  <si>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</si>
  <si>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</si>
  <si>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</si>
  <si>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</si>
  <si>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</si>
  <si>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</si>
  <si>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</si>
  <si>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</si>
  <si>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</si>
  <si>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</si>
  <si>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</si>
  <si>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</si>
  <si>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</si>
  <si>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</si>
  <si>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</si>
  <si>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</si>
  <si>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</si>
  <si>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</si>
  <si>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</si>
  <si>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</si>
  <si>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</si>
  <si>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</si>
  <si>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</si>
  <si>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</si>
  <si>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</si>
  <si>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</si>
  <si>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</si>
  <si>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</si>
  <si>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</si>
  <si>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</si>
  <si>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</si>
  <si>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</si>
  <si>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</si>
  <si>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</si>
  <si>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</si>
  <si>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</si>
  <si>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</si>
  <si>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</si>
  <si>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</si>
  <si>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</si>
  <si>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</si>
  <si>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</si>
  <si>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</si>
  <si>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</si>
  <si>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</si>
  <si>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</si>
  <si>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</si>
  <si>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</si>
  <si>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</si>
  <si>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</si>
  <si>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</si>
  <si>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</si>
  <si>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</si>
  <si>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</si>
  <si>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</si>
  <si>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</si>
  <si>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</si>
  <si>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</si>
  <si>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</si>
  <si>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</si>
  <si>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</si>
  <si>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</si>
  <si>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</si>
  <si>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</si>
  <si>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</si>
  <si>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</si>
  <si>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</si>
  <si>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</si>
  <si>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</si>
  <si>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</si>
  <si>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</si>
  <si>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</si>
  <si>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</si>
  <si>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</si>
  <si>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</si>
  <si>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</si>
  <si>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</si>
  <si>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</si>
  <si>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</si>
  <si>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</si>
  <si>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</si>
  <si>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</si>
  <si>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</si>
  <si>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</si>
  <si>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</si>
  <si>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</si>
  <si>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</si>
  <si>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</si>
  <si>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</si>
  <si>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</si>
  <si>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</si>
  <si>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</si>
  <si>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</si>
  <si>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</si>
  <si>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</si>
  <si>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</si>
  <si>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</si>
  <si>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</si>
  <si>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</si>
  <si>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</si>
  <si>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</si>
  <si>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</si>
  <si>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</si>
  <si>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</si>
  <si>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</si>
  <si>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</si>
  <si>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</si>
  <si>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</si>
  <si>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</si>
  <si>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</si>
  <si>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</si>
  <si>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</si>
  <si>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</si>
  <si>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</si>
  <si>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</si>
  <si>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</si>
  <si>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</si>
  <si>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</si>
  <si>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</si>
  <si>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</si>
  <si>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</si>
  <si>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</si>
  <si>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</si>
  <si>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</si>
  <si>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</si>
  <si>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</si>
  <si>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</si>
  <si>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</si>
  <si>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</si>
  <si>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</si>
  <si>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</si>
  <si>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</si>
  <si>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</si>
  <si>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</si>
  <si>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</si>
  <si>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</si>
  <si>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</si>
  <si>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</si>
  <si>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</si>
  <si>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</si>
  <si>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</si>
  <si>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</si>
  <si>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</si>
  <si>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</si>
  <si>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</si>
  <si>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</si>
  <si>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</si>
  <si>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</si>
  <si>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</si>
  <si>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</si>
  <si>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</si>
  <si>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</si>
  <si>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</si>
  <si>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</si>
  <si>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</si>
  <si>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</si>
  <si>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</si>
  <si>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</si>
  <si>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</si>
  <si>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</si>
  <si>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</si>
  <si>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</si>
  <si>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</si>
  <si>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</si>
  <si>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</si>
  <si>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</si>
  <si>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</si>
  <si>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</si>
  <si>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</si>
  <si>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</si>
  <si>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</si>
  <si>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</si>
  <si>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</si>
  <si>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</si>
  <si>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</si>
  <si>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</si>
  <si>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</si>
  <si>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</si>
  <si>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</si>
  <si>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</si>
  <si>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</si>
  <si>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</si>
  <si>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</si>
  <si>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</si>
  <si>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</si>
  <si>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</si>
  <si>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</si>
  <si>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</si>
  <si>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</si>
  <si>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</si>
  <si>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</si>
  <si>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</si>
  <si>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</si>
  <si>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</si>
  <si>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</si>
  <si>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</si>
  <si>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</si>
  <si>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</si>
  <si>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</si>
  <si>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</si>
  <si>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</si>
  <si>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</si>
  <si>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</si>
  <si>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</si>
  <si>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</si>
  <si>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</si>
  <si>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</si>
  <si>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</si>
  <si>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</si>
  <si>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</si>
  <si>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</si>
  <si>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</si>
  <si>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</si>
  <si>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</si>
  <si>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</si>
  <si>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</si>
  <si>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</si>
  <si>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</si>
  <si>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</si>
  <si>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</si>
  <si>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</si>
  <si>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</si>
  <si>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</si>
  <si>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</si>
  <si>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</si>
  <si>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</si>
  <si>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</si>
  <si>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</si>
  <si>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</si>
  <si>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</si>
  <si>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</si>
  <si>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</si>
  <si>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</si>
  <si>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</si>
  <si>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</si>
  <si>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</si>
  <si>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</si>
  <si>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</si>
  <si>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</si>
  <si>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</si>
  <si>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</si>
  <si>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</si>
  <si>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</si>
  <si>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</si>
  <si>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</si>
  <si>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</si>
  <si>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</si>
  <si>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</si>
  <si>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</si>
  <si>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</si>
  <si>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</si>
  <si>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</si>
  <si>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</si>
  <si>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</si>
  <si>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</si>
  <si>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</si>
  <si>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</si>
  <si>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</si>
  <si>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</si>
  <si>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</si>
  <si>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</si>
  <si>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</si>
  <si>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</si>
  <si>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</si>
  <si>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</si>
  <si>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</si>
  <si>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</si>
  <si>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</si>
  <si>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</si>
  <si>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</si>
  <si>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</si>
  <si>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</si>
  <si>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</si>
  <si>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</si>
  <si>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</si>
  <si>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</si>
  <si>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</si>
  <si>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</si>
  <si>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</si>
  <si>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</si>
  <si>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</si>
  <si>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</si>
  <si>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</si>
  <si>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</si>
  <si>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</si>
  <si>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</si>
  <si>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</si>
  <si>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</si>
  <si>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</si>
  <si>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</si>
  <si>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</si>
  <si>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</si>
  <si>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</si>
  <si>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</si>
  <si>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</si>
  <si>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</si>
  <si>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</si>
  <si>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</si>
  <si>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</si>
  <si>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</si>
  <si>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</si>
  <si>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</si>
  <si>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</si>
  <si>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</si>
  <si>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</si>
  <si>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</si>
  <si>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</si>
  <si>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</si>
  <si>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</si>
  <si>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</si>
  <si>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</si>
  <si>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</si>
  <si>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</si>
  <si>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</si>
  <si>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</si>
  <si>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</si>
  <si>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</si>
  <si>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</si>
  <si>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</si>
  <si>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</si>
  <si>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</si>
  <si>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</si>
  <si>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</si>
  <si>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</si>
  <si>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</si>
  <si>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</si>
  <si>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</si>
  <si>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</si>
  <si>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</si>
  <si>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</si>
  <si>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</si>
  <si>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</si>
  <si>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</si>
  <si>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</si>
  <si>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</si>
  <si>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</si>
  <si>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</si>
  <si>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</si>
  <si>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</si>
  <si>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</si>
  <si>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</si>
  <si>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</si>
  <si>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</si>
  <si>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</si>
  <si>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</si>
  <si>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</si>
  <si>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</si>
  <si>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</si>
  <si>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</si>
  <si>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</si>
  <si>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</si>
  <si>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</si>
  <si>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</si>
  <si>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</si>
  <si>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</si>
  <si>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</si>
  <si>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</si>
  <si>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</si>
  <si>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</si>
  <si>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</si>
  <si>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</si>
  <si>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</si>
  <si>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</si>
  <si>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</si>
  <si>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</si>
  <si>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</si>
  <si>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</si>
  <si>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</si>
  <si>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</si>
  <si>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</si>
  <si>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</si>
  <si>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</si>
  <si>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</si>
  <si>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</si>
  <si>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</si>
  <si>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</si>
  <si>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</si>
  <si>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</si>
  <si>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</si>
  <si>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</si>
  <si>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</si>
  <si>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</si>
  <si>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</si>
  <si>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</si>
  <si>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</si>
  <si>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</si>
  <si>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</si>
  <si>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</si>
  <si>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</si>
  <si>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</si>
  <si>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</si>
  <si>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</si>
  <si>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</si>
  <si>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</si>
  <si>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</si>
  <si>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</si>
  <si>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</si>
  <si>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</si>
  <si>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</si>
  <si>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</si>
  <si>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</si>
  <si>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</si>
  <si>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</si>
  <si>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</si>
  <si>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</si>
  <si>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</si>
  <si>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</si>
  <si>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</si>
  <si>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</si>
  <si>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</si>
  <si>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</si>
  <si>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</si>
  <si>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</si>
  <si>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</si>
  <si>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</si>
  <si>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</si>
  <si>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</si>
  <si>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</si>
  <si>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</si>
  <si>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</si>
  <si>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</si>
  <si>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</si>
  <si>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</si>
  <si>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</si>
  <si>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</si>
  <si>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</si>
  <si>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</si>
  <si>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</si>
  <si>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</si>
  <si>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</si>
  <si>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</si>
  <si>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</si>
  <si>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</si>
  <si>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</si>
  <si>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</si>
  <si>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</si>
  <si>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</si>
  <si>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</si>
  <si>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</si>
  <si>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</si>
  <si>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</si>
  <si>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</si>
  <si>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</si>
  <si>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</si>
  <si>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</si>
  <si>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</si>
  <si>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</si>
  <si>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</si>
  <si>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</si>
  <si>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</si>
  <si>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</si>
  <si>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</si>
  <si>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</si>
  <si>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</si>
  <si>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</si>
  <si>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</si>
  <si>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</si>
  <si>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</si>
  <si>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</si>
  <si>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</si>
  <si>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</si>
  <si>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</si>
  <si>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</si>
  <si>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</si>
  <si>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</si>
  <si>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</si>
  <si>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</si>
  <si>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</si>
  <si>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</si>
  <si>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</si>
  <si>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</si>
  <si>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</si>
  <si>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</si>
  <si>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</si>
  <si>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</si>
  <si>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</si>
  <si>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</si>
  <si>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</si>
  <si>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</si>
  <si>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</si>
  <si>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</si>
  <si>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</si>
  <si>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</si>
  <si>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</si>
  <si>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</si>
  <si>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</si>
  <si>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</si>
  <si>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</si>
  <si>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</si>
  <si>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</si>
  <si>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</si>
  <si>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</si>
  <si>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</si>
  <si>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</si>
  <si>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</si>
  <si>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</si>
  <si>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</si>
  <si>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</si>
  <si>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</si>
  <si>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</si>
  <si>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</si>
  <si>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</si>
  <si>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</si>
  <si>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</si>
  <si>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</si>
  <si>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</si>
  <si>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</si>
  <si>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</si>
  <si>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</si>
  <si>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</si>
  <si>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</si>
  <si>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</si>
  <si>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</si>
  <si>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</si>
  <si>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</si>
  <si>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</si>
  <si>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</si>
  <si>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</si>
  <si>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</si>
  <si>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</si>
  <si>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</si>
  <si>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</si>
  <si>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</si>
  <si>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</si>
  <si>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</si>
  <si>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</si>
  <si>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</si>
  <si>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</si>
  <si>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</si>
  <si>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</si>
  <si>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</si>
  <si>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</si>
  <si>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</si>
  <si>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</si>
  <si>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</si>
  <si>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</si>
  <si>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</si>
  <si>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</si>
  <si>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</si>
  <si>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</si>
  <si>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</si>
  <si>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</si>
  <si>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</si>
  <si>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</si>
  <si>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</si>
  <si>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</si>
  <si>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</si>
  <si>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</si>
  <si>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</si>
  <si>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</si>
  <si>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</si>
  <si>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</si>
  <si>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</si>
  <si>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</si>
  <si>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</si>
  <si>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</si>
  <si>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</si>
  <si>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</si>
  <si>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</si>
  <si>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</si>
  <si>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</si>
  <si>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</si>
  <si>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</si>
  <si>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</si>
  <si>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</si>
  <si>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</si>
  <si>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</si>
  <si>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</si>
  <si>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</si>
  <si>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</si>
  <si>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</si>
  <si>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</si>
  <si>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</si>
  <si>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</si>
  <si>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</si>
  <si>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</si>
  <si>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</si>
  <si>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</si>
  <si>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</si>
  <si>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</si>
  <si>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</si>
  <si>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</si>
  <si>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</si>
  <si>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</si>
  <si>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</si>
  <si>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</si>
  <si>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</si>
  <si>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</si>
  <si>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</si>
  <si>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</si>
  <si>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</si>
  <si>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</si>
  <si>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</si>
  <si>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</si>
  <si>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</si>
  <si>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</si>
  <si>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</si>
  <si>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</si>
  <si>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</si>
  <si>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</si>
  <si>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</si>
  <si>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</si>
  <si>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</si>
  <si>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</si>
  <si>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</si>
  <si>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</si>
  <si>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</si>
  <si>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</si>
  <si>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</si>
  <si>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</si>
  <si>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</si>
  <si>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</si>
  <si>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</si>
  <si>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</si>
  <si>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</si>
  <si>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</si>
  <si>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</si>
  <si>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</si>
  <si>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</si>
  <si>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</si>
  <si>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</si>
  <si>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</si>
  <si>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</si>
  <si>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</si>
  <si>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</si>
  <si>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</si>
  <si>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</si>
  <si>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</si>
  <si>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</si>
  <si>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</si>
  <si>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</si>
  <si>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</si>
  <si>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</si>
  <si>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</si>
  <si>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</si>
  <si>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</si>
  <si>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</si>
  <si>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</si>
  <si>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</si>
  <si>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</si>
  <si>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</si>
  <si>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</si>
  <si>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</si>
  <si>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</si>
  <si>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</si>
  <si>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</si>
  <si>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</si>
  <si>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</si>
  <si>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</si>
  <si>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</si>
  <si>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</si>
  <si>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</si>
  <si>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</si>
  <si>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</si>
  <si>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</si>
  <si>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</si>
  <si>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</si>
  <si>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</si>
  <si>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</si>
  <si>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</si>
  <si>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</si>
  <si>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</si>
  <si>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</si>
  <si>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</si>
  <si>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</si>
  <si>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</si>
  <si>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</si>
  <si>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</si>
  <si>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</si>
  <si>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</si>
  <si>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</si>
  <si>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</si>
  <si>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</si>
  <si>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</si>
  <si>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</si>
  <si>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</si>
  <si>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</si>
  <si>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</si>
  <si>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</si>
  <si>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</si>
  <si>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</si>
  <si>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</si>
  <si>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</si>
  <si>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</si>
  <si>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</si>
  <si>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</si>
  <si>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</si>
  <si>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</si>
  <si>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</si>
  <si>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</si>
  <si>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</si>
  <si>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</si>
  <si>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</si>
  <si>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</si>
  <si>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</si>
  <si>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</si>
  <si>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</si>
  <si>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</si>
  <si>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</si>
  <si>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</si>
  <si>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</si>
  <si>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</si>
  <si>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</si>
  <si>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</si>
  <si>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</si>
  <si>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</si>
  <si>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</si>
  <si>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</si>
  <si>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</si>
  <si>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</si>
  <si>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</si>
  <si>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</si>
  <si>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</si>
  <si>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</si>
  <si>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</si>
  <si>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</si>
  <si>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</si>
  <si>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</si>
  <si>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</si>
  <si>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</si>
  <si>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</si>
  <si>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</si>
  <si>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</si>
  <si>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</si>
  <si>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</si>
  <si>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</si>
  <si>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</si>
  <si>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</si>
  <si>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</si>
  <si>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</si>
  <si>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</si>
  <si>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</si>
  <si>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</si>
  <si>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</si>
  <si>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</si>
  <si>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</si>
  <si>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</si>
  <si>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</si>
  <si>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</si>
  <si>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</si>
  <si>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</si>
  <si>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</si>
  <si>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</si>
  <si>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</si>
  <si>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</si>
  <si>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</si>
  <si>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</si>
  <si>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</si>
  <si>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</si>
  <si>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</si>
  <si>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</si>
  <si>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</si>
  <si>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</si>
  <si>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</si>
  <si>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</si>
  <si>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</si>
  <si>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</si>
  <si>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</si>
  <si>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</si>
  <si>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</si>
  <si>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</si>
  <si>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</si>
  <si>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</si>
  <si>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</si>
  <si>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</si>
  <si>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</si>
  <si>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</si>
  <si>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</si>
  <si>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</si>
  <si>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</si>
  <si>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</si>
  <si>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</si>
  <si>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</si>
  <si>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</si>
  <si>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</si>
  <si>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</si>
  <si>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</si>
  <si>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</si>
  <si>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</si>
  <si>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</si>
  <si>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</si>
  <si>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</si>
  <si>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</si>
  <si>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</si>
  <si>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</si>
  <si>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</si>
  <si>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</si>
  <si>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</si>
  <si>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</si>
  <si>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</si>
  <si>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</si>
  <si>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</si>
  <si>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</si>
  <si>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</si>
  <si>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</si>
  <si>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</si>
  <si>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</si>
  <si>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</si>
  <si>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</si>
  <si>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</si>
  <si>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</si>
  <si>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</si>
  <si>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</si>
  <si>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</si>
  <si>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</si>
  <si>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</si>
  <si>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</si>
  <si>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</si>
  <si>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</si>
  <si>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</si>
  <si>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</si>
  <si>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</si>
  <si>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</si>
  <si>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</si>
  <si>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</si>
  <si>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</si>
  <si>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</si>
  <si>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</si>
  <si>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</si>
  <si>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</si>
  <si>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</si>
  <si>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</si>
  <si>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</si>
  <si>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</si>
  <si>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</si>
  <si>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</si>
  <si>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</si>
  <si>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</si>
  <si>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</si>
  <si>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</si>
  <si>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</si>
  <si>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</si>
  <si>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</si>
  <si>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</si>
  <si>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</si>
  <si>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</si>
  <si>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</si>
  <si>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</si>
  <si>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</si>
  <si>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</si>
  <si>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</si>
  <si>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</si>
  <si>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</si>
  <si>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</si>
  <si>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</si>
  <si>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</si>
  <si>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</si>
  <si>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</si>
  <si>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</si>
  <si>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</si>
  <si>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</si>
  <si>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</si>
  <si>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</si>
  <si>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</si>
  <si>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</si>
  <si>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</si>
  <si>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</si>
  <si>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</si>
  <si>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</si>
  <si>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</si>
  <si>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</si>
  <si>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</si>
  <si>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</si>
  <si>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</si>
  <si>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</si>
  <si>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</si>
  <si>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</si>
  <si>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</si>
  <si>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</si>
  <si>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</si>
  <si>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</si>
  <si>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</si>
  <si>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</si>
  <si>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</si>
  <si>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</si>
  <si>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</si>
  <si>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</si>
  <si>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</si>
  <si>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</si>
  <si>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</si>
  <si>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</si>
  <si>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</si>
  <si>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</si>
  <si>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</si>
  <si>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</si>
  <si>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</si>
  <si>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</si>
  <si>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</si>
  <si>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</si>
  <si>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</si>
  <si>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</si>
  <si>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</si>
  <si>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</si>
  <si>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</si>
  <si>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</si>
  <si>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</si>
  <si>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</si>
  <si>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</si>
  <si>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</si>
  <si>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</si>
  <si>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</si>
  <si>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</si>
  <si>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</si>
  <si>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</si>
  <si>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</si>
  <si>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</si>
  <si>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</si>
  <si>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</si>
  <si>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</si>
  <si>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</si>
  <si>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</si>
  <si>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</si>
  <si>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</si>
  <si>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</si>
  <si>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</si>
  <si>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</si>
  <si>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</si>
  <si>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</si>
  <si>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</si>
  <si>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</si>
  <si>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</si>
  <si>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</si>
  <si>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</si>
  <si>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</si>
  <si>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</si>
  <si>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</si>
  <si>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</si>
  <si>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</si>
  <si>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</si>
  <si>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</si>
  <si>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</si>
  <si>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</si>
  <si>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</si>
  <si>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</si>
  <si>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</si>
  <si>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</si>
  <si>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</si>
  <si>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</si>
  <si>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</si>
  <si>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</si>
  <si>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</si>
  <si>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</si>
  <si>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</si>
  <si>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</si>
  <si>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</si>
  <si>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</si>
  <si>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</si>
  <si>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</si>
  <si>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</si>
  <si>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</si>
  <si>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</si>
  <si>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</si>
  <si>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</si>
  <si>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</si>
  <si>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</si>
  <si>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</si>
  <si>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</si>
  <si>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</si>
  <si>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</si>
  <si>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</si>
  <si>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</si>
  <si>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</si>
  <si>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</si>
  <si>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</si>
  <si>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</si>
  <si>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</si>
  <si>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</si>
  <si>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</si>
  <si>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</si>
  <si>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</si>
  <si>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</si>
  <si>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</si>
  <si>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</si>
  <si>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</si>
  <si>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</si>
  <si>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</si>
  <si>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</si>
  <si>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</si>
  <si>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</si>
  <si>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</si>
  <si>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</si>
  <si>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</si>
  <si>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</si>
  <si>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</si>
  <si>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</si>
  <si>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</si>
  <si>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</si>
  <si>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</si>
  <si>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</si>
  <si>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</si>
  <si>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</si>
  <si>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</si>
  <si>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</si>
  <si>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</si>
  <si>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</si>
  <si>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</si>
  <si>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</si>
  <si>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</si>
  <si>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</si>
  <si>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</si>
  <si>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</si>
  <si>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</si>
  <si>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</si>
  <si>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</si>
  <si>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</si>
  <si>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</si>
  <si>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</si>
  <si>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</si>
  <si>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</si>
  <si>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</si>
  <si>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</si>
  <si>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</si>
  <si>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</si>
  <si>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</si>
  <si>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</si>
  <si>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</si>
  <si>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</si>
  <si>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</si>
  <si>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</si>
  <si>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</si>
  <si>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</si>
  <si>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</si>
  <si>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</si>
  <si>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</si>
  <si>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</si>
  <si>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</si>
  <si>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</si>
  <si>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</si>
  <si>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</si>
  <si>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</si>
  <si>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</si>
  <si>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</si>
  <si>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</si>
  <si>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</si>
  <si>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</si>
  <si>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</si>
  <si>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</si>
  <si>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</si>
  <si>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</si>
  <si>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</si>
  <si>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</si>
  <si>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</si>
  <si>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</si>
  <si>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</si>
  <si>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</si>
  <si>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</si>
  <si>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</si>
  <si>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</si>
  <si>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</si>
  <si>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</si>
  <si>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</si>
  <si>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</si>
  <si>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</si>
  <si>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</si>
  <si>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</si>
  <si>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</si>
  <si>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</si>
  <si>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</si>
  <si>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</si>
  <si>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</si>
  <si>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</si>
  <si>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</si>
  <si>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</si>
  <si>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</si>
  <si>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</si>
  <si>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</si>
  <si>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</si>
  <si>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</si>
  <si>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</si>
  <si>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</si>
  <si>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</si>
  <si>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</si>
  <si>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</si>
  <si>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</si>
  <si>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</si>
  <si>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</si>
  <si>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</si>
  <si>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</si>
  <si>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</si>
  <si>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</si>
  <si>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</si>
  <si>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</si>
  <si>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</si>
  <si>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</si>
  <si>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</si>
  <si>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</si>
  <si>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</si>
  <si>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</si>
  <si>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</si>
  <si>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</si>
  <si>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</si>
  <si>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</si>
  <si>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</si>
  <si>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</si>
  <si>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</si>
  <si>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</si>
  <si>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</si>
  <si>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</si>
  <si>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</si>
  <si>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</si>
  <si>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</si>
  <si>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</si>
  <si>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</si>
  <si>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</si>
  <si>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</si>
  <si>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</si>
  <si>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</si>
  <si>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</si>
  <si>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</si>
  <si>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</si>
  <si>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</si>
  <si>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</si>
  <si>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</si>
  <si>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</si>
  <si>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</si>
  <si>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</si>
  <si>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</si>
  <si>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</si>
  <si>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</si>
  <si>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</si>
  <si>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</si>
  <si>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</si>
  <si>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</si>
  <si>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</si>
  <si>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</si>
  <si>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</si>
  <si>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</si>
  <si>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</si>
  <si>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</si>
  <si>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</si>
  <si>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</si>
  <si>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</si>
  <si>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</si>
  <si>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</si>
  <si>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</si>
  <si>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</si>
  <si>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</si>
  <si>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</si>
  <si>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</si>
  <si>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</si>
  <si>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</si>
  <si>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</si>
  <si>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</si>
  <si>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</si>
  <si>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</si>
  <si>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</si>
  <si>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</si>
  <si>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</si>
  <si>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</si>
  <si>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</si>
  <si>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</si>
  <si>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</si>
  <si>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</si>
  <si>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</si>
  <si>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</si>
  <si>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</si>
  <si>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</si>
  <si>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</si>
  <si>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</si>
  <si>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</si>
  <si>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</si>
  <si>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</si>
  <si>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</si>
  <si>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</si>
  <si>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</si>
  <si>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</si>
  <si>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</si>
  <si>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</si>
  <si>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</si>
  <si>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</si>
  <si>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</si>
  <si>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</si>
  <si>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</si>
  <si>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</si>
  <si>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</si>
  <si>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</si>
  <si>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</si>
  <si>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</si>
  <si>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</si>
  <si>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</si>
  <si>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</si>
  <si>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</si>
  <si>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</si>
  <si>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</si>
  <si>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</si>
  <si>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</si>
  <si>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</si>
  <si>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</si>
  <si>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</si>
  <si>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</si>
  <si>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</si>
  <si>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</si>
  <si>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</si>
  <si>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</si>
  <si>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</si>
  <si>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</si>
  <si>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</si>
  <si>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</si>
  <si>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</si>
  <si>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</si>
  <si>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</si>
  <si>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</si>
  <si>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</si>
  <si>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</si>
  <si>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</si>
  <si>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</si>
  <si>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</si>
  <si>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</si>
  <si>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</si>
  <si>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</si>
  <si>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</si>
  <si>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</si>
  <si>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</si>
  <si>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</si>
  <si>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</si>
  <si>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</si>
  <si>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</si>
  <si>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</si>
  <si>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</si>
  <si>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</si>
  <si>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</si>
  <si>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</si>
  <si>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</si>
  <si>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</si>
  <si>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</si>
  <si>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</si>
  <si>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</si>
  <si>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</si>
  <si>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</si>
  <si>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</si>
  <si>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</si>
  <si>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</si>
  <si>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</si>
  <si>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</si>
  <si>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</si>
  <si>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</si>
  <si>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</si>
  <si>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</si>
  <si>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</si>
  <si>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</si>
  <si>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</si>
  <si>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</si>
  <si>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</si>
  <si>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</si>
  <si>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</si>
  <si>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</si>
  <si>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</si>
  <si>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</si>
  <si>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</si>
  <si>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</si>
  <si>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</si>
  <si>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</si>
  <si>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</si>
  <si>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</si>
  <si>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</si>
  <si>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</si>
  <si>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</si>
  <si>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</si>
  <si>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</si>
  <si>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</si>
  <si>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</si>
  <si>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</si>
  <si>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</si>
  <si>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</si>
  <si>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</si>
  <si>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</si>
  <si>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</si>
  <si>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</si>
  <si>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</si>
  <si>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</si>
  <si>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</si>
  <si>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</si>
  <si>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</si>
  <si>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</si>
  <si>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</si>
  <si>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</si>
  <si>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</si>
  <si>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</si>
  <si>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</si>
  <si>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</si>
  <si>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</si>
  <si>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</si>
  <si>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</si>
  <si>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</si>
  <si>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</si>
  <si>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</si>
  <si>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</si>
  <si>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</si>
  <si>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</si>
  <si>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</si>
  <si>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</si>
  <si>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</si>
  <si>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</si>
  <si>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</si>
  <si>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</si>
  <si>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</si>
  <si>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</si>
  <si>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</si>
  <si>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</si>
  <si>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</si>
  <si>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</si>
  <si>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</si>
  <si>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</si>
  <si>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</si>
  <si>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</si>
  <si>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</si>
  <si>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</si>
  <si>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</si>
  <si>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</si>
  <si>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</si>
  <si>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</si>
  <si>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</si>
  <si>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</si>
  <si>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</si>
  <si>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</si>
  <si>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</si>
  <si>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</si>
  <si>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</si>
  <si>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</si>
  <si>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</si>
  <si>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</si>
  <si>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</si>
  <si>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</si>
  <si>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</si>
  <si>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</si>
  <si>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</si>
  <si>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</si>
  <si>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</si>
  <si>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</si>
  <si>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</si>
  <si>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</si>
  <si>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</si>
  <si>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</si>
  <si>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</si>
  <si>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</si>
  <si>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</si>
  <si>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</si>
  <si>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</si>
  <si>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</si>
  <si>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</si>
  <si>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</si>
  <si>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</si>
  <si>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</si>
  <si>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</si>
  <si>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</si>
  <si>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</si>
  <si>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</si>
  <si>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</si>
  <si>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</si>
  <si>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</si>
  <si>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</si>
  <si>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</si>
  <si>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</si>
  <si>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</si>
  <si>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</si>
  <si>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</si>
  <si>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</si>
  <si>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</si>
  <si>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</si>
  <si>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</si>
  <si>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</si>
  <si>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</si>
  <si>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</si>
  <si>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</si>
  <si>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</si>
  <si>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</si>
  <si>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</si>
  <si>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</si>
  <si>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</si>
  <si>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</si>
  <si>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</si>
  <si>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</si>
  <si>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</si>
  <si>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</si>
  <si>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</si>
  <si>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</si>
  <si>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</si>
  <si>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</si>
  <si>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</si>
  <si>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</si>
  <si>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</si>
  <si>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</si>
  <si>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</si>
  <si>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</si>
  <si>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</si>
  <si>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</si>
  <si>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</si>
  <si>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</si>
  <si>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</si>
  <si>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</si>
  <si>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</si>
  <si>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</si>
  <si>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</si>
  <si>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</si>
  <si>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</si>
  <si>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</si>
  <si>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</si>
  <si>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</si>
  <si>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</si>
  <si>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</si>
  <si>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</si>
  <si>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</si>
  <si>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</si>
  <si>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</si>
  <si>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</si>
  <si>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</si>
  <si>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</si>
  <si>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</si>
  <si>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</si>
  <si>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</si>
  <si>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</si>
  <si>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</si>
  <si>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</si>
  <si>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</si>
  <si>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</si>
  <si>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</si>
  <si>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</si>
  <si>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</si>
  <si>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</si>
  <si>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</si>
  <si>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</si>
  <si>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</si>
  <si>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</si>
  <si>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</si>
  <si>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</si>
  <si>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</si>
  <si>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</si>
  <si>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</si>
  <si>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</si>
  <si>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</si>
  <si>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</si>
  <si>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</si>
  <si>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</si>
  <si>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</si>
  <si>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</si>
  <si>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</si>
  <si>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</si>
  <si>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</si>
  <si>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</si>
  <si>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</si>
  <si>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</si>
  <si>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</si>
  <si>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</si>
  <si>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</si>
  <si>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</si>
  <si>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</si>
  <si>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</si>
  <si>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</si>
  <si>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</si>
  <si>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</si>
  <si>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</si>
  <si>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</si>
  <si>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</si>
  <si>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</si>
  <si>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</si>
  <si>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</si>
  <si>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</si>
  <si>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</si>
  <si>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</si>
  <si>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</si>
  <si>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</si>
  <si>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</si>
  <si>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</si>
  <si>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</si>
  <si>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</si>
  <si>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</si>
  <si>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</si>
  <si>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</si>
  <si>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</si>
  <si>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</si>
  <si>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</si>
  <si>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</si>
  <si>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</si>
  <si>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</si>
  <si>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</si>
  <si>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</si>
  <si>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</si>
  <si>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</si>
  <si>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</si>
  <si>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</si>
  <si>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</si>
  <si>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</si>
  <si>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</si>
  <si>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</si>
  <si>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</si>
  <si>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</si>
  <si>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</si>
  <si>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</si>
  <si>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</si>
  <si>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</si>
  <si>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</si>
  <si>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</si>
  <si>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</si>
  <si>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</si>
  <si>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</si>
  <si>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</si>
  <si>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</si>
  <si>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</si>
  <si>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</si>
  <si>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</si>
  <si>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</si>
  <si>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</si>
  <si>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</si>
  <si>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</si>
  <si>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</si>
  <si>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</si>
  <si>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</si>
  <si>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</si>
  <si>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</si>
  <si>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</si>
  <si>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</si>
  <si>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</si>
  <si>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</si>
  <si>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</si>
  <si>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</si>
  <si>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</si>
  <si>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</si>
  <si>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</si>
  <si>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</si>
  <si>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</si>
  <si>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</si>
  <si>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</si>
  <si>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</si>
  <si>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</si>
  <si>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</si>
  <si>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</si>
  <si>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</si>
  <si>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</si>
  <si>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</si>
  <si>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</si>
  <si>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</si>
  <si>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</si>
  <si>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</si>
  <si>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</si>
  <si>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</si>
  <si>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</si>
  <si>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</si>
  <si>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</si>
  <si>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</si>
  <si>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</si>
  <si>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</si>
  <si>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</si>
  <si>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</si>
  <si>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</si>
  <si>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</si>
  <si>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</si>
  <si>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</si>
  <si>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</si>
  <si>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</si>
  <si>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</si>
  <si>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</si>
  <si>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</si>
  <si>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</si>
  <si>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</si>
  <si>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</si>
  <si>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</si>
  <si>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</si>
  <si>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</si>
  <si>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</si>
  <si>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</si>
  <si>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</si>
  <si>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</si>
  <si>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</si>
  <si>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</si>
  <si>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</si>
  <si>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</si>
  <si>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</si>
  <si>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</si>
  <si>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</si>
  <si>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</si>
  <si>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</si>
  <si>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</si>
  <si>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</si>
  <si>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</si>
  <si>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</si>
  <si>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</si>
  <si>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</si>
  <si>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</si>
  <si>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</si>
  <si>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</si>
  <si>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</si>
  <si>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</si>
  <si>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</si>
  <si>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</si>
  <si>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</si>
  <si>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</si>
  <si>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</si>
  <si>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</si>
  <si>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</si>
  <si>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</si>
  <si>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</si>
  <si>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</si>
  <si>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</si>
  <si>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</si>
  <si>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</si>
  <si>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</si>
  <si>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</si>
  <si>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</si>
  <si>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</si>
  <si>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</si>
  <si>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</si>
  <si>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</si>
  <si>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</si>
  <si>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</si>
  <si>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</si>
  <si>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</si>
  <si>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</si>
  <si>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</si>
  <si>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</si>
  <si>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</si>
  <si>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</si>
  <si>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</si>
  <si>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</si>
  <si>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</si>
  <si>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</si>
  <si>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</si>
  <si>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</si>
  <si>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</si>
  <si>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</si>
  <si>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</si>
  <si>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</si>
  <si>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</si>
  <si>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</si>
  <si>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</si>
  <si>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</si>
  <si>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</si>
  <si>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</si>
  <si>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</si>
  <si>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</si>
  <si>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</si>
  <si>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</si>
  <si>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</si>
  <si>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</si>
  <si>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</si>
  <si>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</si>
  <si>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</si>
  <si>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</si>
  <si>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</si>
  <si>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</si>
  <si>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</si>
  <si>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</si>
  <si>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</si>
  <si>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</si>
  <si>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</si>
  <si>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</si>
  <si>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</si>
  <si>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</si>
  <si>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</si>
  <si>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</si>
  <si>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</si>
  <si>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</si>
  <si>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</si>
  <si>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</si>
  <si>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</si>
  <si>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</si>
  <si>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</si>
  <si>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</si>
  <si>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</si>
  <si>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</si>
  <si>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</si>
  <si>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</si>
  <si>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</si>
  <si>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</si>
  <si>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</si>
  <si>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</si>
  <si>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</si>
  <si>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</si>
  <si>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</si>
  <si>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</si>
  <si>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</si>
  <si>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</si>
  <si>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</si>
  <si>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</si>
  <si>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</si>
  <si>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</si>
  <si>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</si>
  <si>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</si>
  <si>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</si>
  <si>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</si>
  <si>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</si>
  <si>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</si>
  <si>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</si>
  <si>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</si>
  <si>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</si>
  <si>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</si>
  <si>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</si>
  <si>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</si>
  <si>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</si>
  <si>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</si>
  <si>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</si>
  <si>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</si>
  <si>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</si>
  <si>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</si>
  <si>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</si>
  <si>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</si>
  <si>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</si>
  <si>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</si>
  <si>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</si>
  <si>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</si>
  <si>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</si>
  <si>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</si>
  <si>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</si>
  <si>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</si>
  <si>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</si>
  <si>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</si>
  <si>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</si>
  <si>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</si>
  <si>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</si>
  <si>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</si>
  <si>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</si>
  <si>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</si>
  <si>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</si>
  <si>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</si>
  <si>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</si>
  <si>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</si>
  <si>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</si>
  <si>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</si>
  <si>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</si>
  <si>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</si>
  <si>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</si>
  <si>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</si>
  <si>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</si>
  <si>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</si>
  <si>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</si>
  <si>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</si>
  <si>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</si>
  <si>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</si>
  <si>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</si>
  <si>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</si>
  <si>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</si>
  <si>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</si>
  <si>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</si>
  <si>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</si>
  <si>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</si>
  <si>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</si>
  <si>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</si>
  <si>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</si>
  <si>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</si>
  <si>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</si>
  <si>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</si>
  <si>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</si>
  <si>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</si>
  <si>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</si>
  <si>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</si>
  <si>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</si>
  <si>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</si>
  <si>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</si>
  <si>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</si>
  <si>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</si>
  <si>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</si>
  <si>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</si>
  <si>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</si>
  <si>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</si>
  <si>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</si>
  <si>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</si>
  <si>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</si>
  <si>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</si>
  <si>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</si>
  <si>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</si>
  <si>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</si>
  <si>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</si>
  <si>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</si>
  <si>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</si>
  <si>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</si>
  <si>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</si>
  <si>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</si>
  <si>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</si>
  <si>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</si>
  <si>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</si>
  <si>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</si>
  <si>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</si>
  <si>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</si>
  <si>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</si>
  <si>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</si>
  <si>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</si>
  <si>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</si>
  <si>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</si>
  <si>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</si>
  <si>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</si>
  <si>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</si>
  <si>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</si>
  <si>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</si>
  <si>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</si>
  <si>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</si>
  <si>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</si>
  <si>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</si>
  <si>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</si>
  <si>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</si>
  <si>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</si>
  <si>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</si>
  <si>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</si>
  <si>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</si>
  <si>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</si>
  <si>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</si>
  <si>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</si>
  <si>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</si>
  <si>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</si>
  <si>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</si>
  <si>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</si>
  <si>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</si>
  <si>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</si>
  <si>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</si>
  <si>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</si>
  <si>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</si>
  <si>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</si>
  <si>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</si>
  <si>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</si>
  <si>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</si>
  <si>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</si>
  <si>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</si>
  <si>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</si>
  <si>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</si>
  <si>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</si>
  <si>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</si>
  <si>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</si>
  <si>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</si>
  <si>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</si>
  <si>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</si>
  <si>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</si>
  <si>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</si>
  <si>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</si>
  <si>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</si>
  <si>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</si>
  <si>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</si>
  <si>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</si>
  <si>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</si>
  <si>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</si>
  <si>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</si>
  <si>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</si>
  <si>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</si>
  <si>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</si>
  <si>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</si>
  <si>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</si>
  <si>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</si>
  <si>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</si>
  <si>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</si>
  <si>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</si>
  <si>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</si>
  <si>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</si>
  <si>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</si>
  <si>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</si>
  <si>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</si>
  <si>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</si>
  <si>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</si>
  <si>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</si>
  <si>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</si>
  <si>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</si>
  <si>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</si>
  <si>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</si>
  <si>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</si>
  <si>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</si>
  <si>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</si>
  <si>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</si>
  <si>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</si>
  <si>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</si>
  <si>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</si>
  <si>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</si>
  <si>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</si>
  <si>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</si>
  <si>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</si>
  <si>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</si>
  <si>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</si>
  <si>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</si>
  <si>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</si>
  <si>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</si>
  <si>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</si>
  <si>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</si>
  <si>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</si>
  <si>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</si>
  <si>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</si>
  <si>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</si>
  <si>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</si>
  <si>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</si>
  <si>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</si>
  <si>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</si>
  <si>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</si>
  <si>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</si>
  <si>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</si>
  <si>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</si>
  <si>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</si>
  <si>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</si>
  <si>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</si>
  <si>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</si>
  <si>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</si>
  <si>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</si>
  <si>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</si>
  <si>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</si>
  <si>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</si>
  <si>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</si>
  <si>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</si>
  <si>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</si>
  <si>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</si>
  <si>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</si>
  <si>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</si>
  <si>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</si>
  <si>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</si>
  <si>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</si>
  <si>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</si>
  <si>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</si>
  <si>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</si>
  <si>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</si>
  <si>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</si>
  <si>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</si>
  <si>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</si>
  <si>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</si>
  <si>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</si>
  <si>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</si>
  <si>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</si>
  <si>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</si>
  <si>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</si>
  <si>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</si>
  <si>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</si>
  <si>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</si>
  <si>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</si>
  <si>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</si>
  <si>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</si>
  <si>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</si>
  <si>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</si>
  <si>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</si>
  <si>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</si>
  <si>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</si>
  <si>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</si>
  <si>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</si>
  <si>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</si>
  <si>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</si>
  <si>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</si>
  <si>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</si>
  <si>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</si>
  <si>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</si>
  <si>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</si>
  <si>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</si>
  <si>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</si>
  <si>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</si>
  <si>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</si>
  <si>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</si>
  <si>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</si>
  <si>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</si>
  <si>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</si>
  <si>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</si>
  <si>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</si>
  <si>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</si>
  <si>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</si>
  <si>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</si>
  <si>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</si>
  <si>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</si>
  <si>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</si>
  <si>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</si>
  <si>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</si>
  <si>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</si>
  <si>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</si>
  <si>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</si>
  <si>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</si>
  <si>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</si>
  <si>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</si>
  <si>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</si>
  <si>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</si>
  <si>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</si>
  <si>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</si>
  <si>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</si>
  <si>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</si>
  <si>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</si>
  <si>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</si>
  <si>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</si>
  <si>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</si>
  <si>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</si>
  <si>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</si>
  <si>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</si>
  <si>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</si>
  <si>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</si>
  <si>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</si>
  <si>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</si>
  <si>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</si>
  <si>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</si>
  <si>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</si>
  <si>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</si>
  <si>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</si>
  <si>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</si>
  <si>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</si>
  <si>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</si>
  <si>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</si>
  <si>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</si>
  <si>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</si>
  <si>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</si>
  <si>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</si>
  <si>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</si>
  <si>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</si>
  <si>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</si>
  <si>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</si>
  <si>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</si>
  <si>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</si>
  <si>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</si>
  <si>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</si>
  <si>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</si>
  <si>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</si>
  <si>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</si>
  <si>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</si>
  <si>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</si>
  <si>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</si>
  <si>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</si>
  <si>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</si>
  <si>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</si>
  <si>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</si>
  <si>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</si>
  <si>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</si>
  <si>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</si>
  <si>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</si>
  <si>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</si>
  <si>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</si>
  <si>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</si>
  <si>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</si>
  <si>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</si>
  <si>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</si>
  <si>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</si>
  <si>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</si>
  <si>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</si>
  <si>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</si>
  <si>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</si>
  <si>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</si>
  <si>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</si>
  <si>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</si>
  <si>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</si>
  <si>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</si>
  <si>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</si>
  <si>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</si>
  <si>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</si>
  <si>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</si>
  <si>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</si>
  <si>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</si>
  <si>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</si>
  <si>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</si>
  <si>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</si>
  <si>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</si>
  <si>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</si>
  <si>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</si>
  <si>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</si>
  <si>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</si>
  <si>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</si>
  <si>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</si>
  <si>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</si>
  <si>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</si>
  <si>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</si>
  <si>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</si>
  <si>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</si>
  <si>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</si>
  <si>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</si>
  <si>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</si>
  <si>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</si>
  <si>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</si>
  <si>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</si>
  <si>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</si>
  <si>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</si>
  <si>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</si>
  <si>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</si>
  <si>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</si>
  <si>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</si>
  <si>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</si>
  <si>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</si>
  <si>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</si>
  <si>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</si>
  <si>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</si>
  <si>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</si>
  <si>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</si>
  <si>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</si>
  <si>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</si>
  <si>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</si>
  <si>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</si>
  <si>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</si>
  <si>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</si>
  <si>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</si>
  <si>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</si>
  <si>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</si>
  <si>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</si>
  <si>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</si>
  <si>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</si>
  <si>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</si>
  <si>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</si>
  <si>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</si>
  <si>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</si>
  <si>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</si>
  <si>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</si>
  <si>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</si>
  <si>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</si>
  <si>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</si>
  <si>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</si>
  <si>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</si>
  <si>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</si>
  <si>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</si>
  <si>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</si>
  <si>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</si>
  <si>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</si>
  <si>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</si>
  <si>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</si>
  <si>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</si>
  <si>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</si>
  <si>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</si>
  <si>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</si>
  <si>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</si>
  <si>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</si>
  <si>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</si>
  <si>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</si>
  <si>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</si>
  <si>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</si>
  <si>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</si>
  <si>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</si>
  <si>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</si>
  <si>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</si>
  <si>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</si>
  <si>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</si>
  <si>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</si>
  <si>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</si>
  <si>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</si>
  <si>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</si>
  <si>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</si>
  <si>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</si>
  <si>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</si>
  <si>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</si>
  <si>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</si>
  <si>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</si>
  <si>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</si>
  <si>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</si>
  <si>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</si>
  <si>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</si>
  <si>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</si>
  <si>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</si>
  <si>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</si>
  <si>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</si>
  <si>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</si>
  <si>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</si>
  <si>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</si>
  <si>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</si>
  <si>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</si>
  <si>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</si>
  <si>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</si>
  <si>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</si>
  <si>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</si>
  <si>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</si>
  <si>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</si>
  <si>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</si>
  <si>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</si>
  <si>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</si>
  <si>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</si>
  <si>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</si>
  <si>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</si>
  <si>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</si>
  <si>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</si>
  <si>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</si>
  <si>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</si>
  <si>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</si>
  <si>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</si>
  <si>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</si>
  <si>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</si>
  <si>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</si>
  <si>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</si>
  <si>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</si>
  <si>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</si>
  <si>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</si>
  <si>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</si>
  <si>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</si>
  <si>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</si>
  <si>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</si>
  <si>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</si>
  <si>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</si>
  <si>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</si>
  <si>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</si>
  <si>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</si>
  <si>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</si>
  <si>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</si>
  <si>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</si>
  <si>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</si>
  <si>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</si>
  <si>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</si>
  <si>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</si>
  <si>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</si>
  <si>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</si>
  <si>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</si>
  <si>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</si>
  <si>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</si>
  <si>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</si>
  <si>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</si>
  <si>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</si>
  <si>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</si>
  <si>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</si>
  <si>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</si>
  <si>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</si>
  <si>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</si>
  <si>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</si>
  <si>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</si>
  <si>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</si>
  <si>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</si>
  <si>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</si>
  <si>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</si>
  <si>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</si>
  <si>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</si>
  <si>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</si>
  <si>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</si>
  <si>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</si>
  <si>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</si>
  <si>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</si>
  <si>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</si>
  <si>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</si>
  <si>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</si>
  <si>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</si>
  <si>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</si>
  <si>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</si>
  <si>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</si>
  <si>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</si>
  <si>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</si>
  <si>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</si>
  <si>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</si>
  <si>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</si>
  <si>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</si>
  <si>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</si>
  <si>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</si>
  <si>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</si>
  <si>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</si>
  <si>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</si>
  <si>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</si>
  <si>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</si>
  <si>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</si>
  <si>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</si>
  <si>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</si>
  <si>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</si>
  <si>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</si>
  <si>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</si>
  <si>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</si>
  <si>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</si>
  <si>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</si>
  <si>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</si>
  <si>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</si>
  <si>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</si>
  <si>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</si>
  <si>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</si>
  <si>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</si>
  <si>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</si>
  <si>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</si>
  <si>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</si>
  <si>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</si>
  <si>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</si>
  <si>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</si>
  <si>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</si>
  <si>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</si>
  <si>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</si>
  <si>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</si>
  <si>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</si>
  <si>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</si>
  <si>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</si>
  <si>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</si>
  <si>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</si>
  <si>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</si>
  <si>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</si>
  <si>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</si>
  <si>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</si>
  <si>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</si>
  <si>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</si>
  <si>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</si>
  <si>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</si>
  <si>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</si>
  <si>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</si>
  <si>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</si>
  <si>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</si>
  <si>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</si>
  <si>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</si>
  <si>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</si>
  <si>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</si>
  <si>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</si>
  <si>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</si>
  <si>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</si>
  <si>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</si>
  <si>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</si>
  <si>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</si>
  <si>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</si>
  <si>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</si>
  <si>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</si>
  <si>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</si>
  <si>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</si>
  <si>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</si>
  <si>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</si>
  <si>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</si>
  <si>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</si>
  <si>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</si>
  <si>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</si>
  <si>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</si>
  <si>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</si>
  <si>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</si>
  <si>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</si>
  <si>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</si>
  <si>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</si>
  <si>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</si>
  <si>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</si>
  <si>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</si>
  <si>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</si>
  <si>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</si>
  <si>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</si>
  <si>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</si>
  <si>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</si>
  <si>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</si>
  <si>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</si>
  <si>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</si>
  <si>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</si>
  <si>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</si>
  <si>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</si>
  <si>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</si>
  <si>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</si>
  <si>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</si>
  <si>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</si>
  <si>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</si>
  <si>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</si>
  <si>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</si>
  <si>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</si>
  <si>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</si>
  <si>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</si>
  <si>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</si>
  <si>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</si>
  <si>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</si>
  <si>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</si>
  <si>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</si>
  <si>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</si>
  <si>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</si>
  <si>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</si>
  <si>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</si>
  <si>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</si>
  <si>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</si>
  <si>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</si>
  <si>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</si>
  <si>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</si>
  <si>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</si>
  <si>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</si>
  <si>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</si>
  <si>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</si>
  <si>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</si>
  <si>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</si>
  <si>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</si>
  <si>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</si>
  <si>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</si>
  <si>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</si>
  <si>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</si>
  <si>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</si>
  <si>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</si>
  <si>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</si>
  <si>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</si>
  <si>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</si>
  <si>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</si>
  <si>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</si>
  <si>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</si>
  <si>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</si>
  <si>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</si>
  <si>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</si>
  <si>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</si>
  <si>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</si>
  <si>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</si>
  <si>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</si>
  <si>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</si>
  <si>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</si>
  <si>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</si>
  <si>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</si>
  <si>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</si>
  <si>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</si>
  <si>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</si>
  <si>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</si>
  <si>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</si>
  <si>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</si>
  <si>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</si>
  <si>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</si>
  <si>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</si>
  <si>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</si>
  <si>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</si>
  <si>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</si>
  <si>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</si>
  <si>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</si>
  <si>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</si>
  <si>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</si>
  <si>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</si>
  <si>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</si>
  <si>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</si>
  <si>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</si>
  <si>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</si>
  <si>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</si>
  <si>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</si>
  <si>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</si>
  <si>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</si>
  <si>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</si>
  <si>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</si>
  <si>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</si>
  <si>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</si>
  <si>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</si>
  <si>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</si>
  <si>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</si>
  <si>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</si>
  <si>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</si>
  <si>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</si>
  <si>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</si>
  <si>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</si>
  <si>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</si>
  <si>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</si>
  <si>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</si>
  <si>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</si>
  <si>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</si>
  <si>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</si>
  <si>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</si>
  <si>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</si>
  <si>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</si>
  <si>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</si>
  <si>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</si>
  <si>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</si>
  <si>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</si>
  <si>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</si>
  <si>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</si>
  <si>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</si>
  <si>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</si>
  <si>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</si>
  <si>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</si>
  <si>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</si>
  <si>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</si>
  <si>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</si>
  <si>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</si>
  <si>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</si>
  <si>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</si>
  <si>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</si>
  <si>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</si>
  <si>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</si>
  <si>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</si>
  <si>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</si>
  <si>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</si>
  <si>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</si>
  <si>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</si>
  <si>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</si>
  <si>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</si>
  <si>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</si>
  <si>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</si>
  <si>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</si>
  <si>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</si>
  <si>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</si>
  <si>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</si>
  <si>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</si>
  <si>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</si>
  <si>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</si>
  <si>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</si>
  <si>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</si>
  <si>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</si>
  <si>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</si>
  <si>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</si>
  <si>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</si>
  <si>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</si>
  <si>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</si>
  <si>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</si>
  <si>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</si>
  <si>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</si>
  <si>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</si>
  <si>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</si>
  <si>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</si>
  <si>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</si>
  <si>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</si>
  <si>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</si>
  <si>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</si>
  <si>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</si>
  <si>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</si>
  <si>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</si>
  <si>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</si>
  <si>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</si>
  <si>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</si>
  <si>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</si>
  <si>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</si>
  <si>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</si>
  <si>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</si>
  <si>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</si>
  <si>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</si>
  <si>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</si>
  <si>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</si>
  <si>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</si>
  <si>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</si>
  <si>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</si>
  <si>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</si>
  <si>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</si>
  <si>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</si>
  <si>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</si>
  <si>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</si>
  <si>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</si>
  <si>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</si>
  <si>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</si>
  <si>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</si>
  <si>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</si>
  <si>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</si>
  <si>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</si>
  <si>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</si>
  <si>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</si>
  <si>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</si>
  <si>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</si>
  <si>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</si>
  <si>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</si>
  <si>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</si>
  <si>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</si>
  <si>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</si>
  <si>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</si>
  <si>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</si>
  <si>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</si>
  <si>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</si>
  <si>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</si>
  <si>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</si>
  <si>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</si>
  <si>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</si>
  <si>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</si>
  <si>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</si>
  <si>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</si>
  <si>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</si>
  <si>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</si>
  <si>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</si>
  <si>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</si>
  <si>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</si>
  <si>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</si>
  <si>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</si>
  <si>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</si>
  <si>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</si>
  <si>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</si>
  <si>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</si>
  <si>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</si>
  <si>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</si>
  <si>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</si>
  <si>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</si>
  <si>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</si>
  <si>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</si>
  <si>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</si>
  <si>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</si>
  <si>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</si>
  <si>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</si>
  <si>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</si>
  <si>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</si>
  <si>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</si>
  <si>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</si>
  <si>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</si>
  <si>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</si>
  <si>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</si>
  <si>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</si>
  <si>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</si>
  <si>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</si>
  <si>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</si>
  <si>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</si>
  <si>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</si>
  <si>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</si>
  <si>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</si>
  <si>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</si>
  <si>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</si>
  <si>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</si>
  <si>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</si>
  <si>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</si>
  <si>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</si>
  <si>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</si>
  <si>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</si>
  <si>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</si>
  <si>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</si>
  <si>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</si>
  <si>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</si>
  <si>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</si>
  <si>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</si>
  <si>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</si>
  <si>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</si>
  <si>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</si>
  <si>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</si>
  <si>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</si>
  <si>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</si>
  <si>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</si>
  <si>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</si>
  <si>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</si>
  <si>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</si>
  <si>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</si>
  <si>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</si>
  <si>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</si>
  <si>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</si>
  <si>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</si>
  <si>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</si>
  <si>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</si>
  <si>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</si>
  <si>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</si>
  <si>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</si>
  <si>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</si>
  <si>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</si>
  <si>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</si>
  <si>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</si>
  <si>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</si>
  <si>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</si>
  <si>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</si>
  <si>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</si>
  <si>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</si>
  <si>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</si>
  <si>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</si>
  <si>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</si>
  <si>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</si>
  <si>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</si>
  <si>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</si>
  <si>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</si>
  <si>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</si>
  <si>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</si>
  <si>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</si>
  <si>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</si>
  <si>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</si>
  <si>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</si>
  <si>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</si>
  <si>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</si>
  <si>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</si>
  <si>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</si>
  <si>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</si>
  <si>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</si>
  <si>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</si>
  <si>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</si>
  <si>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</si>
  <si>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</si>
  <si>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</si>
  <si>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</si>
  <si>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</si>
  <si>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</si>
  <si>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</si>
  <si>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</si>
  <si>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</si>
  <si>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</si>
  <si>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</si>
  <si>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</si>
  <si>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</si>
  <si>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</si>
  <si>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</si>
  <si>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</si>
  <si>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</si>
  <si>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</si>
  <si>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</si>
  <si>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</si>
  <si>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</si>
  <si>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</si>
  <si>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</si>
  <si>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</si>
  <si>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</si>
  <si>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</si>
  <si>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</si>
  <si>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</si>
  <si>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</si>
  <si>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</si>
  <si>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</si>
  <si>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</si>
  <si>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</si>
  <si>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</si>
  <si>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</si>
  <si>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</si>
  <si>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</si>
  <si>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</si>
  <si>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</si>
  <si>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</si>
  <si>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</si>
  <si>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</si>
  <si>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</si>
  <si>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</si>
  <si>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</si>
  <si>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</si>
  <si>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</si>
  <si>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</si>
  <si>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</si>
  <si>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</si>
  <si>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</si>
  <si>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</si>
  <si>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</si>
  <si>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</si>
  <si>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</si>
  <si>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</si>
  <si>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</si>
  <si>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</si>
  <si>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</si>
  <si>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</si>
  <si>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</si>
  <si>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</si>
  <si>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</si>
  <si>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</si>
  <si>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</si>
  <si>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</si>
  <si>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</si>
  <si>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</si>
  <si>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</si>
  <si>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</si>
  <si>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</si>
  <si>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</si>
  <si>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</si>
  <si>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</si>
  <si>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</si>
  <si>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</si>
  <si>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</si>
  <si>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</si>
  <si>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</si>
  <si>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</si>
  <si>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</si>
  <si>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</si>
  <si>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</si>
  <si>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</si>
  <si>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</si>
  <si>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</si>
  <si>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</si>
  <si>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</si>
  <si>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</si>
  <si>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</si>
  <si>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</si>
  <si>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</si>
  <si>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</si>
  <si>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</si>
  <si>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</si>
  <si>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</si>
  <si>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</si>
  <si>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</si>
  <si>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</si>
  <si>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</si>
  <si>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</si>
  <si>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</si>
  <si>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</si>
  <si>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</si>
  <si>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</si>
  <si>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</si>
  <si>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</si>
  <si>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</si>
  <si>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</si>
  <si>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</si>
  <si>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</si>
  <si>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</si>
  <si>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</si>
  <si>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</si>
  <si>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</si>
  <si>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</si>
  <si>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</si>
  <si>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</si>
  <si>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</si>
  <si>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</si>
  <si>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</si>
  <si>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</si>
  <si>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</si>
  <si>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</si>
  <si>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</si>
  <si>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</si>
  <si>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</si>
  <si>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</si>
  <si>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</si>
  <si>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</si>
  <si>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</si>
  <si>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</si>
  <si>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</si>
  <si>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</si>
  <si>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</si>
  <si>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</si>
  <si>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</si>
  <si>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</si>
  <si>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</si>
  <si>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</si>
  <si>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</si>
  <si>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</si>
  <si>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</si>
  <si>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</si>
  <si>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</si>
  <si>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</si>
  <si>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</si>
  <si>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</si>
  <si>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</si>
  <si>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</si>
  <si>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</si>
  <si>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</si>
  <si>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</si>
  <si>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</si>
  <si>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</si>
  <si>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</si>
  <si>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</si>
  <si>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</si>
  <si>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</si>
  <si>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</si>
  <si>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</si>
  <si>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</si>
  <si>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</si>
  <si>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</si>
  <si>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</si>
  <si>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</si>
  <si>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</si>
  <si>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</si>
  <si>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</si>
  <si>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</si>
  <si>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</si>
  <si>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</si>
  <si>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</si>
  <si>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</si>
  <si>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</si>
  <si>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</si>
  <si>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</si>
  <si>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</si>
  <si>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</si>
  <si>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</si>
  <si>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</si>
  <si>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</si>
  <si>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</si>
  <si>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</si>
  <si>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</si>
  <si>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</si>
  <si>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</si>
  <si>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</si>
  <si>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</si>
  <si>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</si>
  <si>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</si>
  <si>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</si>
  <si>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</si>
  <si>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</si>
  <si>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</si>
  <si>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</si>
  <si>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</si>
  <si>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</si>
  <si>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</si>
  <si>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</si>
  <si>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</si>
  <si>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</si>
  <si>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</si>
  <si>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</si>
  <si>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</si>
  <si>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</si>
  <si>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</si>
  <si>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</si>
  <si>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</si>
  <si>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</si>
  <si>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</si>
  <si>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</si>
  <si>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</si>
  <si>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</si>
  <si>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</si>
  <si>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</si>
  <si>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</si>
  <si>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</si>
  <si>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</si>
  <si>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</si>
  <si>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</si>
  <si>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</si>
  <si>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</si>
  <si>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</si>
  <si>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</si>
  <si>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</si>
  <si>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</si>
  <si>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</si>
  <si>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</si>
  <si>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</si>
  <si>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</si>
  <si>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</si>
  <si>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</si>
  <si>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</si>
  <si>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</si>
  <si>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</si>
  <si>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</si>
  <si>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</si>
  <si>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</si>
  <si>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</si>
  <si>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</si>
  <si>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</si>
  <si>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</si>
  <si>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</si>
  <si>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</si>
  <si>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</si>
  <si>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</si>
  <si>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</si>
  <si>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</si>
  <si>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</si>
  <si>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</si>
  <si>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</si>
  <si>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</si>
  <si>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</si>
  <si>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</si>
  <si>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</si>
  <si>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</si>
  <si>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</si>
  <si>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</si>
  <si>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</si>
  <si>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</si>
  <si>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</si>
  <si>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</si>
  <si>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</si>
  <si>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</si>
  <si>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</si>
  <si>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</si>
  <si>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</si>
  <si>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</si>
  <si>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</si>
  <si>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</si>
  <si>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</si>
  <si>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</si>
  <si>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</si>
  <si>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</si>
  <si>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</si>
  <si>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</si>
  <si>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</si>
  <si>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</si>
  <si>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</si>
  <si>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</si>
  <si>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</si>
  <si>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</si>
  <si>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</si>
  <si>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</si>
  <si>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</si>
  <si>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</si>
  <si>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</si>
  <si>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</si>
  <si>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</si>
  <si>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</si>
  <si>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</si>
  <si>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</si>
  <si>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</si>
  <si>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</si>
  <si>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</si>
  <si>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</si>
  <si>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</si>
  <si>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</si>
  <si>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</si>
  <si>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</si>
  <si>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</si>
  <si>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</si>
  <si>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</si>
  <si>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</si>
  <si>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</si>
  <si>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</si>
  <si>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</si>
  <si>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</si>
  <si>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</si>
  <si>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</si>
  <si>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</si>
  <si>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</si>
  <si>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</si>
  <si>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</si>
  <si>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</si>
  <si>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</si>
  <si>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</si>
  <si>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</si>
  <si>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</si>
  <si>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</si>
  <si>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</si>
  <si>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</si>
  <si>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</si>
  <si>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</si>
  <si>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</si>
  <si>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</si>
  <si>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</si>
  <si>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</si>
  <si>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</si>
  <si>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</si>
  <si>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</si>
  <si>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</si>
  <si>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</si>
  <si>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</si>
  <si>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</si>
  <si>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</si>
  <si>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</si>
  <si>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</si>
  <si>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</si>
  <si>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</si>
  <si>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</si>
  <si>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</si>
  <si>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</si>
  <si>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</si>
  <si>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</si>
  <si>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</si>
  <si>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</si>
  <si>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</si>
  <si>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</si>
  <si>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</si>
  <si>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</si>
  <si>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</si>
  <si>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</si>
  <si>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</si>
  <si>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</si>
  <si>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</si>
  <si>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</si>
  <si>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</si>
  <si>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</si>
  <si>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</si>
  <si>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</si>
  <si>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</si>
  <si>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</si>
  <si>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</si>
  <si>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</si>
  <si>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</si>
  <si>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</si>
  <si>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</si>
  <si>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</si>
  <si>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</si>
  <si>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</si>
  <si>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</si>
  <si>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</si>
  <si>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</si>
  <si>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</si>
  <si>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</si>
  <si>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</si>
  <si>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</si>
  <si>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</si>
  <si>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</si>
  <si>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</si>
  <si>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</si>
  <si>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</si>
  <si>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</si>
  <si>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</si>
  <si>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</si>
  <si>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</si>
  <si>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</si>
  <si>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</si>
  <si>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</si>
  <si>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</si>
  <si>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</si>
  <si>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</si>
  <si>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</si>
  <si>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</si>
  <si>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</si>
  <si>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</si>
  <si>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</si>
  <si>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</si>
  <si>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</si>
  <si>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</si>
  <si>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</si>
  <si>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</si>
  <si>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</si>
  <si>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</si>
  <si>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</si>
  <si>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</si>
  <si>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</si>
  <si>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</si>
  <si>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</si>
  <si>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</si>
  <si>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</si>
  <si>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</si>
  <si>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</si>
  <si>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</si>
  <si>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</si>
  <si>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</si>
  <si>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</si>
  <si>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</si>
  <si>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</si>
  <si>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</si>
  <si>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</si>
  <si>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</si>
  <si>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</si>
  <si>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</si>
  <si>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</si>
  <si>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</si>
  <si>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</si>
  <si>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</si>
  <si>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</si>
  <si>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</si>
  <si>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</si>
  <si>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</si>
  <si>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</si>
  <si>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</si>
  <si>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</si>
  <si>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</si>
  <si>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</si>
  <si>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</si>
  <si>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</si>
  <si>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</si>
  <si>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</si>
  <si>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</si>
  <si>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</si>
  <si>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</si>
  <si>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</si>
  <si>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</si>
  <si>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</si>
  <si>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</si>
  <si>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</si>
  <si>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</si>
  <si>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</si>
  <si>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</si>
  <si>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</si>
  <si>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</si>
  <si>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</si>
  <si>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</si>
  <si>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</si>
  <si>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</si>
  <si>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</si>
  <si>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</si>
  <si>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</si>
  <si>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</si>
  <si>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</si>
  <si>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</si>
  <si>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</si>
  <si>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</si>
  <si>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</si>
  <si>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</si>
  <si>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</si>
  <si>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</si>
  <si>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</si>
  <si>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</si>
  <si>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</si>
  <si>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</si>
  <si>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</si>
  <si>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</si>
  <si>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</si>
  <si>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</si>
  <si>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</si>
  <si>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</si>
  <si>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</si>
  <si>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</si>
  <si>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</si>
  <si>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</si>
  <si>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</si>
  <si>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</si>
  <si>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</si>
  <si>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</si>
  <si>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</si>
  <si>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</si>
  <si>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</si>
  <si>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</si>
  <si>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</si>
  <si>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</si>
  <si>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</si>
  <si>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</si>
  <si>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</si>
  <si>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</si>
  <si>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</si>
  <si>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</si>
  <si>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</si>
  <si>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</si>
  <si>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</si>
  <si>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</si>
  <si>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</si>
  <si>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</si>
  <si>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</si>
  <si>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</si>
  <si>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</si>
  <si>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</si>
  <si>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</si>
  <si>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</si>
  <si>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</si>
  <si>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</si>
  <si>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</si>
  <si>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</si>
  <si>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</si>
  <si>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</si>
  <si>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</si>
  <si>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</si>
  <si>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</si>
  <si>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</si>
  <si>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</si>
  <si>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</si>
  <si>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</si>
  <si>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</si>
  <si>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</si>
  <si>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</si>
  <si>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</si>
  <si>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</si>
  <si>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</si>
  <si>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</si>
  <si>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</si>
  <si>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</si>
  <si>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</si>
  <si>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</si>
  <si>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</si>
  <si>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</si>
  <si>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</si>
  <si>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</si>
  <si>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</si>
  <si>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</si>
  <si>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</si>
  <si>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</si>
  <si>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</si>
  <si>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</si>
  <si>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</si>
  <si>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</si>
  <si>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</si>
  <si>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</si>
  <si>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</si>
  <si>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</si>
  <si>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</si>
  <si>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</si>
  <si>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</si>
  <si>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</si>
  <si>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</si>
  <si>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</si>
  <si>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</si>
  <si>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</si>
  <si>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</si>
  <si>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</si>
  <si>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</si>
  <si>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</si>
  <si>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</si>
  <si>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</si>
  <si>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</si>
  <si>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</si>
  <si>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</si>
  <si>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</si>
  <si>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</si>
  <si>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</si>
  <si>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</si>
  <si>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</si>
  <si>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</si>
  <si>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</si>
  <si>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</si>
  <si>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</si>
  <si>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</si>
  <si>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</si>
  <si>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</si>
  <si>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</si>
  <si>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</si>
  <si>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</si>
  <si>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</si>
  <si>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</si>
  <si>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</si>
  <si>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</si>
  <si>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</si>
  <si>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</si>
  <si>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</si>
  <si>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</si>
  <si>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</si>
  <si>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</si>
  <si>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</si>
  <si>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</si>
  <si>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</si>
  <si>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</si>
  <si>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</si>
  <si>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</si>
  <si>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</si>
  <si>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</si>
  <si>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</si>
  <si>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</si>
  <si>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</si>
  <si>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</si>
  <si>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</si>
  <si>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</si>
  <si>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</si>
  <si>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</si>
  <si>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</si>
  <si>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</si>
  <si>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</si>
  <si>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</si>
  <si>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</si>
  <si>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</si>
  <si>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</si>
  <si>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</si>
  <si>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</si>
  <si>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</si>
  <si>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</si>
  <si>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</si>
  <si>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</si>
  <si>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</si>
  <si>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</si>
  <si>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</si>
  <si>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</si>
  <si>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</si>
  <si>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</si>
  <si>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</si>
  <si>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</si>
  <si>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</si>
  <si>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</si>
  <si>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</si>
  <si>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</si>
  <si>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</si>
  <si>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</si>
  <si>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</si>
  <si>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</si>
  <si>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</si>
  <si>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</si>
  <si>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</si>
  <si>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</si>
  <si>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</si>
  <si>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</si>
  <si>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</si>
  <si>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</si>
  <si>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</si>
  <si>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</si>
  <si>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</si>
  <si>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</si>
  <si>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</si>
  <si>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</si>
  <si>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</si>
  <si>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</si>
  <si>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</si>
  <si>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</si>
  <si>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</si>
  <si>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</si>
  <si>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</si>
  <si>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</si>
  <si>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</si>
  <si>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</si>
  <si>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</si>
  <si>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</si>
  <si>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</si>
  <si>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</si>
  <si>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</si>
  <si>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</si>
  <si>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</si>
  <si>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</si>
  <si>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</si>
  <si>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</si>
  <si>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</si>
  <si>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</si>
  <si>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</si>
  <si>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</si>
  <si>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</si>
  <si>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</si>
  <si>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</si>
  <si>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</si>
  <si>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</si>
  <si>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</si>
  <si>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</si>
  <si>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</si>
  <si>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</si>
  <si>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</si>
  <si>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</si>
  <si>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</si>
  <si>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</si>
  <si>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</si>
  <si>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</si>
  <si>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</si>
  <si>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</si>
  <si>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</si>
  <si>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</si>
  <si>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</si>
  <si>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</si>
  <si>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</si>
  <si>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</si>
  <si>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</si>
  <si>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</si>
  <si>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</si>
  <si>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</si>
  <si>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</si>
  <si>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</si>
  <si>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</si>
  <si>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</si>
  <si>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</si>
  <si>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</si>
  <si>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</si>
  <si>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</si>
  <si>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</si>
  <si>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</si>
  <si>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</si>
  <si>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</si>
  <si>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</si>
  <si>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</si>
  <si>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</si>
  <si>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</si>
  <si>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</si>
  <si>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</si>
  <si>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</si>
  <si>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</si>
  <si>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</si>
  <si>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</si>
  <si>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</si>
  <si>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</si>
  <si>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</si>
  <si>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</si>
  <si>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</si>
  <si>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</si>
  <si>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</si>
  <si>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</si>
  <si>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</si>
  <si>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</si>
  <si>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</si>
  <si>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</si>
  <si>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</si>
  <si>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</si>
  <si>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</si>
  <si>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</si>
  <si>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</si>
  <si>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</si>
  <si>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</si>
  <si>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</si>
  <si>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</si>
  <si>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</si>
  <si>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</si>
  <si>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</si>
  <si>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</si>
  <si>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</si>
  <si>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</si>
  <si>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</si>
  <si>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</si>
  <si>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</si>
  <si>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</si>
  <si>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</si>
  <si>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</si>
  <si>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</si>
  <si>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</si>
  <si>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</si>
  <si>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</si>
  <si>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</si>
  <si>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</si>
  <si>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</si>
  <si>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</si>
  <si>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</si>
  <si>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</si>
  <si>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</si>
  <si>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</si>
  <si>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</si>
  <si>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</si>
  <si>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</si>
  <si>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</si>
  <si>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</si>
  <si>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</si>
  <si>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</si>
  <si>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</si>
  <si>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</si>
  <si>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</si>
  <si>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</si>
  <si>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</si>
  <si>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</si>
  <si>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</si>
  <si>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</si>
  <si>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</si>
  <si>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</si>
  <si>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</si>
  <si>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</si>
  <si>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</si>
  <si>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</si>
  <si>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</si>
  <si>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</si>
  <si>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</si>
  <si>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</si>
  <si>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</si>
  <si>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</si>
  <si>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</si>
  <si>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</si>
  <si>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</si>
  <si>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</si>
  <si>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</si>
  <si>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</si>
  <si>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</si>
  <si>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</si>
  <si>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</si>
  <si>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</si>
  <si>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</si>
  <si>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</si>
  <si>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</si>
  <si>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</si>
  <si>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</si>
  <si>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</si>
  <si>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</si>
  <si>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</si>
  <si>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</si>
  <si>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</si>
  <si>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</si>
  <si>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</si>
  <si>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</si>
  <si>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</si>
  <si>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</si>
  <si>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</si>
  <si>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</si>
  <si>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</si>
  <si>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</si>
  <si>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</si>
  <si>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</si>
  <si>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</si>
  <si>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</si>
  <si>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</si>
  <si>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</si>
  <si>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</si>
  <si>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</si>
  <si>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</si>
  <si>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</si>
  <si>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</si>
  <si>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</si>
  <si>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</si>
  <si>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</si>
  <si>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</si>
  <si>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</si>
  <si>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</si>
  <si>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</si>
  <si>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</si>
  <si>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</si>
  <si>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</si>
  <si>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</si>
  <si>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</si>
  <si>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</si>
  <si>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</si>
  <si>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</si>
  <si>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</si>
  <si>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</si>
  <si>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</si>
  <si>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</si>
  <si>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</si>
  <si>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</si>
  <si>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</si>
  <si>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</si>
  <si>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</si>
  <si>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</si>
  <si>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</si>
  <si>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</si>
  <si>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</si>
  <si>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</si>
  <si>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</si>
  <si>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</si>
  <si>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</si>
  <si>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</si>
  <si>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</si>
  <si>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</si>
  <si>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</si>
  <si>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</si>
  <si>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</si>
  <si>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</si>
  <si>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</si>
  <si>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</si>
  <si>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</si>
  <si>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</si>
  <si>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</si>
  <si>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</si>
  <si>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</si>
  <si>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</si>
  <si>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</si>
  <si>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</si>
  <si>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</si>
  <si>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</si>
  <si>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</si>
  <si>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</si>
  <si>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</si>
  <si>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</si>
  <si>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</si>
  <si>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</si>
  <si>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</si>
  <si>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</si>
  <si>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</si>
  <si>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</si>
  <si>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</si>
  <si>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</si>
  <si>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</si>
  <si>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</si>
  <si>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</si>
  <si>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</si>
  <si>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</si>
  <si>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</si>
  <si>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</si>
  <si>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</si>
  <si>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</si>
  <si>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</si>
  <si>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</si>
  <si>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</si>
  <si>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</si>
  <si>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</si>
  <si>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</si>
  <si>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</si>
  <si>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</si>
  <si>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</si>
  <si>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</si>
  <si>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</si>
  <si>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</si>
  <si>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</si>
  <si>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</si>
  <si>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</si>
  <si>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</si>
  <si>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</si>
  <si>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</si>
  <si>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</si>
  <si>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</si>
  <si>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</si>
  <si>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</si>
  <si>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</si>
  <si>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</si>
  <si>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</si>
  <si>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</si>
  <si>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</si>
  <si>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</si>
  <si>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</si>
  <si>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</si>
  <si>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</si>
  <si>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</si>
  <si>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</si>
  <si>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</si>
  <si>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</si>
  <si>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</si>
  <si>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</si>
  <si>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</si>
  <si>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</si>
  <si>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</si>
  <si>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</si>
  <si>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</si>
  <si>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</si>
  <si>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</si>
  <si>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</si>
  <si>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</si>
  <si>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</si>
  <si>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</si>
  <si>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</si>
  <si>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</si>
  <si>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</si>
  <si>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</si>
  <si>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</si>
  <si>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</si>
  <si>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</si>
  <si>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</si>
  <si>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</si>
  <si>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</si>
  <si>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</si>
  <si>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</si>
  <si>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</si>
  <si>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</si>
  <si>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</si>
  <si>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</si>
  <si>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</si>
  <si>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</si>
  <si>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</si>
  <si>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</si>
  <si>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</si>
  <si>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</si>
  <si>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</si>
  <si>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</si>
  <si>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</si>
  <si>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</si>
  <si>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</si>
  <si>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</si>
  <si>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</si>
  <si>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</si>
  <si>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</si>
  <si>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</si>
  <si>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</si>
  <si>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</si>
  <si>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</si>
  <si>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</si>
  <si>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</si>
  <si>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</si>
  <si>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</si>
  <si>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</si>
  <si>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</si>
  <si>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</si>
  <si>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</si>
  <si>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</si>
  <si>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</si>
  <si>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</si>
  <si>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</si>
  <si>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</si>
  <si>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</si>
  <si>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</si>
  <si>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</si>
  <si>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</si>
  <si>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</si>
  <si>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</si>
  <si>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</si>
  <si>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</si>
  <si>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</si>
  <si>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</si>
  <si>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</si>
  <si>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</si>
  <si>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</si>
  <si>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</si>
  <si>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</si>
  <si>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</si>
  <si>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</si>
  <si>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</si>
  <si>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</si>
  <si>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</si>
  <si>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</si>
  <si>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</si>
  <si>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</si>
  <si>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</si>
  <si>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</si>
  <si>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</si>
  <si>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</si>
  <si>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</si>
  <si>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</si>
  <si>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</si>
  <si>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</si>
  <si>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</si>
  <si>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</si>
  <si>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</si>
  <si>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</si>
  <si>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</si>
  <si>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</si>
  <si>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</si>
  <si>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</si>
  <si>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</si>
  <si>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</si>
  <si>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</si>
  <si>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</si>
  <si>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</si>
  <si>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</si>
  <si>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</si>
  <si>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</si>
  <si>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</si>
  <si>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</si>
  <si>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</si>
  <si>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</si>
  <si>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</si>
  <si>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</si>
  <si>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</si>
  <si>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</si>
  <si>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</si>
  <si>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</si>
  <si>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</si>
  <si>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</si>
  <si>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</si>
  <si>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</si>
  <si>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</si>
  <si>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</si>
  <si>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</si>
  <si>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</si>
  <si>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</si>
  <si>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</si>
  <si>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</si>
  <si>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</si>
  <si>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</si>
  <si>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</si>
  <si>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</si>
  <si>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</si>
  <si>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</si>
  <si>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</si>
  <si>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</si>
  <si>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</si>
  <si>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</si>
  <si>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</si>
  <si>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</si>
  <si>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</si>
  <si>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</si>
  <si>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</si>
  <si>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</si>
  <si>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</si>
  <si>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</si>
  <si>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</si>
  <si>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</si>
  <si>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</si>
  <si>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</si>
  <si>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</si>
  <si>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</si>
  <si>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</si>
  <si>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</si>
  <si>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</si>
  <si>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</si>
  <si>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</si>
  <si>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</si>
  <si>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</si>
  <si>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</si>
  <si>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</si>
  <si>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</si>
  <si>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</si>
  <si>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</si>
  <si>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</si>
  <si>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</si>
  <si>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</si>
  <si>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</si>
  <si>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</si>
  <si>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</si>
  <si>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</si>
  <si>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</si>
  <si>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</si>
  <si>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</si>
  <si>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</si>
  <si>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</si>
  <si>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</si>
  <si>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</si>
  <si>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</si>
  <si>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</si>
  <si>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</si>
  <si>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</si>
  <si>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</si>
  <si>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</si>
  <si>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</si>
  <si>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</si>
  <si>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</si>
  <si>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</si>
  <si>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</si>
  <si>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</si>
  <si>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</si>
  <si>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</si>
  <si>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</si>
  <si>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</si>
  <si>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</si>
  <si>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</si>
  <si>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</si>
  <si>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</si>
  <si>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</si>
  <si>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</si>
  <si>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</si>
  <si>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</si>
  <si>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</si>
  <si>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</si>
  <si>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</si>
  <si>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</si>
  <si>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</si>
  <si>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</si>
  <si>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</si>
  <si>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</si>
  <si>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</si>
  <si>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</si>
  <si>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</si>
  <si>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</si>
  <si>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</si>
  <si>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</si>
  <si>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</si>
  <si>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</si>
  <si>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</si>
  <si>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</si>
  <si>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</si>
  <si>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</si>
  <si>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</si>
  <si>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</si>
  <si>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</si>
  <si>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</si>
  <si>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</si>
  <si>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</si>
  <si>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</si>
  <si>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</si>
  <si>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</si>
  <si>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</si>
  <si>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</si>
  <si>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</si>
  <si>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</si>
  <si>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</si>
  <si>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</si>
  <si>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</si>
  <si>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</si>
  <si>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</si>
  <si>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</si>
  <si>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</si>
  <si>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</si>
  <si>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</si>
  <si>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</si>
  <si>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</si>
  <si>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</si>
  <si>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</si>
  <si>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</si>
  <si>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</si>
  <si>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</si>
  <si>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</si>
  <si>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</si>
  <si>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</si>
  <si>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</si>
  <si>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</si>
  <si>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</si>
  <si>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</si>
  <si>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</si>
  <si>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</si>
  <si>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</si>
  <si>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</si>
  <si>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</si>
  <si>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</si>
  <si>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</si>
  <si>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</si>
  <si>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</si>
  <si>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</si>
  <si>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</si>
  <si>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</si>
  <si>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</si>
  <si>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</si>
  <si>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</si>
  <si>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</si>
  <si>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</si>
  <si>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</si>
  <si>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</si>
  <si>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</si>
  <si>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</si>
  <si>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</si>
  <si>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</si>
  <si>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</si>
  <si>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</si>
  <si>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</si>
  <si>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</si>
  <si>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</si>
  <si>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</si>
  <si>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</si>
  <si>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</si>
  <si>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</si>
  <si>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</si>
  <si>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</si>
  <si>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</si>
  <si>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</si>
  <si>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</si>
  <si>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</si>
  <si>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</si>
  <si>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</si>
  <si>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</si>
  <si>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</si>
  <si>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</si>
  <si>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</si>
  <si>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</si>
  <si>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</si>
  <si>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</si>
  <si>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</si>
  <si>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</si>
  <si>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</si>
  <si>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</si>
  <si>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</si>
  <si>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</si>
  <si>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</si>
  <si>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</si>
  <si>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</si>
  <si>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</si>
  <si>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</si>
  <si>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</si>
  <si>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</si>
  <si>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</si>
  <si>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</si>
  <si>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</si>
  <si>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</si>
  <si>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</si>
  <si>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</si>
  <si>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</si>
  <si>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</si>
  <si>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</si>
  <si>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</si>
  <si>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</si>
  <si>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</si>
  <si>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</si>
  <si>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</si>
  <si>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</si>
  <si>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</si>
  <si>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</si>
  <si>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</si>
  <si>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</si>
  <si>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</si>
  <si>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</si>
  <si>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</si>
  <si>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</si>
  <si>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</si>
  <si>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</si>
  <si>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</si>
  <si>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</si>
  <si>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</si>
  <si>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</si>
  <si>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</si>
  <si>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</si>
  <si>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</si>
  <si>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</si>
  <si>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</si>
  <si>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</si>
  <si>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</si>
  <si>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</si>
  <si>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</si>
  <si>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</si>
  <si>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</si>
  <si>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</si>
  <si>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</si>
  <si>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</si>
  <si>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</si>
  <si>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</si>
  <si>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</si>
  <si>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</si>
  <si>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</si>
  <si>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</si>
  <si>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</si>
  <si>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</si>
  <si>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</si>
  <si>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</si>
  <si>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</si>
  <si>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</si>
  <si>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</si>
  <si>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</si>
  <si>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</si>
  <si>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</si>
  <si>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</si>
  <si>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</si>
  <si>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</si>
  <si>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</si>
  <si>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</si>
  <si>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</si>
  <si>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</si>
  <si>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</si>
  <si>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</si>
  <si>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</si>
  <si>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</si>
  <si>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</si>
  <si>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</si>
  <si>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</si>
  <si>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</si>
  <si>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</si>
  <si>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</si>
  <si>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</si>
  <si>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</si>
  <si>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</si>
  <si>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</si>
  <si>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</si>
  <si>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</si>
  <si>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</si>
  <si>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</si>
  <si>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</si>
  <si>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</si>
  <si>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</si>
  <si>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</si>
  <si>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</si>
  <si>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</si>
  <si>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</si>
  <si>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</si>
  <si>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</si>
  <si>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</si>
  <si>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</si>
  <si>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</si>
  <si>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</si>
  <si>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</si>
  <si>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</si>
  <si>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</si>
  <si>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</si>
  <si>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</si>
  <si>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</si>
  <si>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</si>
  <si>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</si>
  <si>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</si>
  <si>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</si>
  <si>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</si>
  <si>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</si>
  <si>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</si>
  <si>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</si>
  <si>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</si>
  <si>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</si>
  <si>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</si>
  <si>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</si>
  <si>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</si>
  <si>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</si>
  <si>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</si>
  <si>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</si>
  <si>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</si>
  <si>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</si>
  <si>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</si>
  <si>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</si>
  <si>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</si>
  <si>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</si>
  <si>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</si>
  <si>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</si>
  <si>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</si>
  <si>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</si>
  <si>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</si>
  <si>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</si>
  <si>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</si>
  <si>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</si>
  <si>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</si>
  <si>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</si>
  <si>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</si>
  <si>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</si>
  <si>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</si>
  <si>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</si>
  <si>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</si>
  <si>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</si>
  <si>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</si>
  <si>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</si>
  <si>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</si>
  <si>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</si>
  <si>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</si>
  <si>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</si>
  <si>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</si>
  <si>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</si>
  <si>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</si>
  <si>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</si>
  <si>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</si>
  <si>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</si>
  <si>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</si>
  <si>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</si>
  <si>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</si>
  <si>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</si>
  <si>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</si>
  <si>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</si>
  <si>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</si>
  <si>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</si>
  <si>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</si>
  <si>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</si>
  <si>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</si>
  <si>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</si>
  <si>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</si>
  <si>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</si>
  <si>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</si>
  <si>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</si>
  <si>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</si>
  <si>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</si>
  <si>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</si>
  <si>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</si>
  <si>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</si>
  <si>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</si>
  <si>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</si>
  <si>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</si>
  <si>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</si>
  <si>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</si>
  <si>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</si>
  <si>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</si>
  <si>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</si>
  <si>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</si>
  <si>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</si>
  <si>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</si>
  <si>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</si>
  <si>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</si>
  <si>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</si>
  <si>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</si>
  <si>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</si>
  <si>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</si>
  <si>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</si>
  <si>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</si>
  <si>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</si>
  <si>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</si>
  <si>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</si>
  <si>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</si>
  <si>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</si>
  <si>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</si>
  <si>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</si>
  <si>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</si>
  <si>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</si>
  <si>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</si>
  <si>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</si>
  <si>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</si>
  <si>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</si>
  <si>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</si>
  <si>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</si>
  <si>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</si>
  <si>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</si>
  <si>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</si>
  <si>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</si>
  <si>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</si>
  <si>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</si>
  <si>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</si>
  <si>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</si>
  <si>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</si>
  <si>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</si>
  <si>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</si>
  <si>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</si>
  <si>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</si>
  <si>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</si>
  <si>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</si>
  <si>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</si>
  <si>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</si>
  <si>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</si>
  <si>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</si>
  <si>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</si>
  <si>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</si>
  <si>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</si>
  <si>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</si>
  <si>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</si>
  <si>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</si>
  <si>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</si>
  <si>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</si>
  <si>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</si>
  <si>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</si>
  <si>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</si>
  <si>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</si>
  <si>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</si>
  <si>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</si>
  <si>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</si>
  <si>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</si>
  <si>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</si>
  <si>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</si>
  <si>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</si>
  <si>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</si>
  <si>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</si>
  <si>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</si>
  <si>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</si>
  <si>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</si>
  <si>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</si>
  <si>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</si>
  <si>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</si>
  <si>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</si>
  <si>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</si>
  <si>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</si>
  <si>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</si>
  <si>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</si>
  <si>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</si>
  <si>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</si>
  <si>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</si>
  <si>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</si>
  <si>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</si>
  <si>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</si>
  <si>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</si>
  <si>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</si>
  <si>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</si>
  <si>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</si>
  <si>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</si>
  <si>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</si>
  <si>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</si>
  <si>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</si>
  <si>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</si>
  <si>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</si>
  <si>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</si>
  <si>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</si>
  <si>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</si>
  <si>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</si>
  <si>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</si>
  <si>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</si>
  <si>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</si>
  <si>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</si>
  <si>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</si>
  <si>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</si>
  <si>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</si>
  <si>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</si>
  <si>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</si>
  <si>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</si>
  <si>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</si>
  <si>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</si>
  <si>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</si>
  <si>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</si>
  <si>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</si>
  <si>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</si>
  <si>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</si>
  <si>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</si>
  <si>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</si>
  <si>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</si>
  <si>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</si>
  <si>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</si>
  <si>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</si>
  <si>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</si>
  <si>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</si>
  <si>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</si>
  <si>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</si>
  <si>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</si>
  <si>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</si>
  <si>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</si>
  <si>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</si>
  <si>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</si>
  <si>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</si>
  <si>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</si>
  <si>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</si>
  <si>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</si>
  <si>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</si>
  <si>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</si>
  <si>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</si>
  <si>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</si>
  <si>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</si>
  <si>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</si>
  <si>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</si>
  <si>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</si>
  <si>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</si>
  <si>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</si>
  <si>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</si>
  <si>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</si>
  <si>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</si>
  <si>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</si>
  <si>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</si>
  <si>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</si>
  <si>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</si>
  <si>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</si>
  <si>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</si>
  <si>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</si>
  <si>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</si>
  <si>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</si>
  <si>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</si>
  <si>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</si>
  <si>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</si>
  <si>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</si>
  <si>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</si>
  <si>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</si>
  <si>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</si>
  <si>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</si>
  <si>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</si>
  <si>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</si>
  <si>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</si>
  <si>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</si>
  <si>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</si>
  <si>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</si>
  <si>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</si>
  <si>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</si>
  <si>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</si>
  <si>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</si>
  <si>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</si>
  <si>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</si>
  <si>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</si>
  <si>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</si>
  <si>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</si>
  <si>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</si>
  <si>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</si>
  <si>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</si>
  <si>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</si>
  <si>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</si>
  <si>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</si>
  <si>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</si>
  <si>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</si>
  <si>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</si>
  <si>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</si>
  <si>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</si>
  <si>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</si>
  <si>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</si>
  <si>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</si>
  <si>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</si>
  <si>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</si>
  <si>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</si>
  <si>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</si>
  <si>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</si>
  <si>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</si>
  <si>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</si>
  <si>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</si>
  <si>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</si>
  <si>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</si>
  <si>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</si>
  <si>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</si>
  <si>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</si>
  <si>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</si>
  <si>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</si>
  <si>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</si>
  <si>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</si>
  <si>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</si>
  <si>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</si>
  <si>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</si>
  <si>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</si>
  <si>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</si>
  <si>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</si>
  <si>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</si>
  <si>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</si>
  <si>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</si>
  <si>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</si>
  <si>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</si>
  <si>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</si>
  <si>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</si>
  <si>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</si>
  <si>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</si>
  <si>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</si>
  <si>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</si>
  <si>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</si>
  <si>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</si>
  <si>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</si>
  <si>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</si>
  <si>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</si>
  <si>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</si>
  <si>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</si>
  <si>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</si>
  <si>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</si>
  <si>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</si>
  <si>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</si>
  <si>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</si>
  <si>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</si>
  <si>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</si>
  <si>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</si>
  <si>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</si>
  <si>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</si>
  <si>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</si>
  <si>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</si>
  <si>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</si>
  <si>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</si>
  <si>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</si>
  <si>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</si>
  <si>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</si>
  <si>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</si>
  <si>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</si>
  <si>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</si>
  <si>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</si>
  <si>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</si>
  <si>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</si>
  <si>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</si>
  <si>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</si>
  <si>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</si>
  <si>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</si>
  <si>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</si>
  <si>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</si>
  <si>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</si>
  <si>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</si>
  <si>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</si>
  <si>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</si>
  <si>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</si>
  <si>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</si>
  <si>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</si>
  <si>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</si>
  <si>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</si>
  <si>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</si>
  <si>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</si>
  <si>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</si>
  <si>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</si>
  <si>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</si>
  <si>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</si>
  <si>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</si>
  <si>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</si>
  <si>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</si>
  <si>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</si>
  <si>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</si>
  <si>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</si>
  <si>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</si>
  <si>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</si>
  <si>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</si>
  <si>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</si>
  <si>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</si>
  <si>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</si>
  <si>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</si>
  <si>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</si>
  <si>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</si>
  <si>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</si>
  <si>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</si>
  <si>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</si>
  <si>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</si>
  <si>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</si>
  <si>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</si>
  <si>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</si>
  <si>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</si>
  <si>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</si>
  <si>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</si>
  <si>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</si>
  <si>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</si>
  <si>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</si>
  <si>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</si>
  <si>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</si>
  <si>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</si>
  <si>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</si>
  <si>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</si>
  <si>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</si>
  <si>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</si>
  <si>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</si>
  <si>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</si>
  <si>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</si>
  <si>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</si>
  <si>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</si>
  <si>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</si>
  <si>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</si>
  <si>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</si>
  <si>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</si>
  <si>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</si>
  <si>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</si>
  <si>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</si>
  <si>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</si>
  <si>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</si>
  <si>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</si>
  <si>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</si>
  <si>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</si>
  <si>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</si>
  <si>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</si>
  <si>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</si>
  <si>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</si>
  <si>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</si>
  <si>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</si>
  <si>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</si>
  <si>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</si>
  <si>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</si>
  <si>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</si>
  <si>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</si>
  <si>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</si>
  <si>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</si>
  <si>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</si>
  <si>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</si>
  <si>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</si>
  <si>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</si>
  <si>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</si>
  <si>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</si>
  <si>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</si>
  <si>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</si>
  <si>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</si>
  <si>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</si>
  <si>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</si>
  <si>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</si>
  <si>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</si>
  <si>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</si>
  <si>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</si>
  <si>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</si>
  <si>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</si>
  <si>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</si>
  <si>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</si>
  <si>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</si>
  <si>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</si>
  <si>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</si>
  <si>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</si>
  <si>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</si>
  <si>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</si>
  <si>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</si>
  <si>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</si>
  <si>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</si>
  <si>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</si>
  <si>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</si>
  <si>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</si>
  <si>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</si>
  <si>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</si>
  <si>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</si>
  <si>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</si>
  <si>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</si>
  <si>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</si>
  <si>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</si>
  <si>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</si>
  <si>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</si>
  <si>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</si>
  <si>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</si>
  <si>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</si>
  <si>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</si>
  <si>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</si>
  <si>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</si>
  <si>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</si>
  <si>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</si>
  <si>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</si>
  <si>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</si>
  <si>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</si>
  <si>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</si>
  <si>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</si>
  <si>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</si>
  <si>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</si>
  <si>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</si>
  <si>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</si>
  <si>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</si>
  <si>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</si>
  <si>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</si>
  <si>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</si>
  <si>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</si>
  <si>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</si>
  <si>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</si>
  <si>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</si>
  <si>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</si>
  <si>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</si>
  <si>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</si>
  <si>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</si>
  <si>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</si>
  <si>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</si>
  <si>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</si>
  <si>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</si>
  <si>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</si>
  <si>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</si>
  <si>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</si>
  <si>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</si>
  <si>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</si>
  <si>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</si>
  <si>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</si>
  <si>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</si>
  <si>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</si>
  <si>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</si>
  <si>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</si>
  <si>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</si>
  <si>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</si>
  <si>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</si>
  <si>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</si>
  <si>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</si>
  <si>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</si>
  <si>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</si>
  <si>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</si>
  <si>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</si>
  <si>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</si>
  <si>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</si>
  <si>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</si>
  <si>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</si>
  <si>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</si>
  <si>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</si>
  <si>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</si>
  <si>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</si>
  <si>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</si>
  <si>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</si>
  <si>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</si>
  <si>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</si>
  <si>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</si>
  <si>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</si>
  <si>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</si>
  <si>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</si>
  <si>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</si>
  <si>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</si>
  <si>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</si>
  <si>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</si>
  <si>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</si>
  <si>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</si>
  <si>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</si>
  <si>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</si>
  <si>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</si>
  <si>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</si>
  <si>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</si>
  <si>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</si>
  <si>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</si>
  <si>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</si>
  <si>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</si>
  <si>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</si>
  <si>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</si>
  <si>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</si>
  <si>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</si>
  <si>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</si>
  <si>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</si>
  <si>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</si>
  <si>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</si>
  <si>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</si>
  <si>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</si>
  <si>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</si>
  <si>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</si>
  <si>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</si>
  <si>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</si>
  <si>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</si>
  <si>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</si>
  <si>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</si>
  <si>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</si>
  <si>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</si>
  <si>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</si>
  <si>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</si>
  <si>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</si>
  <si>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</si>
  <si>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</si>
  <si>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</si>
  <si>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</si>
  <si>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</si>
  <si>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</si>
  <si>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</si>
  <si>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</si>
  <si>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</si>
  <si>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</si>
  <si>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</si>
  <si>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</si>
  <si>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</si>
  <si>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</si>
  <si>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</si>
  <si>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</si>
  <si>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</si>
  <si>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</si>
  <si>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</si>
  <si>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</si>
  <si>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</si>
  <si>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</si>
  <si>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</si>
  <si>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</si>
  <si>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</si>
  <si>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</si>
  <si>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</si>
  <si>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</si>
  <si>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</si>
  <si>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</si>
  <si>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</si>
  <si>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</si>
  <si>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</si>
  <si>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</si>
  <si>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</si>
  <si>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</si>
  <si>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</si>
  <si>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</si>
  <si>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</si>
  <si>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</si>
  <si>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</si>
  <si>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</si>
  <si>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</si>
  <si>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</si>
  <si>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</si>
  <si>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</si>
  <si>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</si>
  <si>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</si>
  <si>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</si>
  <si>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</si>
  <si>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</si>
  <si>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</si>
  <si>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</si>
  <si>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</si>
  <si>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</si>
  <si>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</si>
  <si>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</si>
  <si>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</si>
  <si>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</si>
  <si>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</si>
  <si>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</si>
  <si>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</si>
  <si>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</si>
  <si>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</si>
  <si>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</si>
  <si>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</si>
  <si>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</si>
  <si>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</si>
  <si>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</si>
  <si>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</si>
  <si>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</si>
  <si>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</si>
  <si>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</si>
  <si>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</si>
  <si>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</si>
  <si>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</si>
  <si>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</si>
  <si>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</si>
  <si>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</si>
  <si>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</si>
  <si>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</si>
  <si>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</si>
  <si>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</si>
  <si>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</si>
  <si>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</si>
  <si>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</si>
  <si>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</si>
  <si>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</si>
  <si>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</si>
  <si>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</si>
  <si>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</si>
  <si>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</si>
  <si>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</si>
  <si>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</si>
  <si>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</si>
  <si>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</si>
  <si>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</si>
  <si>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</si>
  <si>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</si>
  <si>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</si>
  <si>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</si>
  <si>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</si>
  <si>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</si>
  <si>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</si>
  <si>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</si>
  <si>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</si>
  <si>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</si>
  <si>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</si>
  <si>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</si>
  <si>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</si>
  <si>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</si>
  <si>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</si>
  <si>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</si>
  <si>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</si>
  <si>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</si>
  <si>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</si>
  <si>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</si>
  <si>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</si>
  <si>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</si>
  <si>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</si>
  <si>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</si>
  <si>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</si>
  <si>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</si>
  <si>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</si>
  <si>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</si>
  <si>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</si>
  <si>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</si>
  <si>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</si>
  <si>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</si>
  <si>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</si>
  <si>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</si>
  <si>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</si>
  <si>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</si>
  <si>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</si>
  <si>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</si>
  <si>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</si>
  <si>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</si>
  <si>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</si>
  <si>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</si>
  <si>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</si>
  <si>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</si>
  <si>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</si>
  <si>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</si>
  <si>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</si>
  <si>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</si>
  <si>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</si>
  <si>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</si>
  <si>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</si>
  <si>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</si>
  <si>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</si>
  <si>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</si>
  <si>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</si>
  <si>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</si>
  <si>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</si>
  <si>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</si>
  <si>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</si>
  <si>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</si>
  <si>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</si>
  <si>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</si>
  <si>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</si>
  <si>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</si>
  <si>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</si>
  <si>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</si>
  <si>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</si>
  <si>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</si>
  <si>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</si>
  <si>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</si>
  <si>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</si>
  <si>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</si>
  <si>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</si>
  <si>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</si>
  <si>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</si>
  <si>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</si>
  <si>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</si>
  <si>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</si>
  <si>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</si>
  <si>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</si>
  <si>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</si>
  <si>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</si>
  <si>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</si>
  <si>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</si>
  <si>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</si>
  <si>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</si>
  <si>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</si>
  <si>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</si>
  <si>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</si>
  <si>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</si>
  <si>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</si>
  <si>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</si>
  <si>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</si>
  <si>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</si>
  <si>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</si>
  <si>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</si>
  <si>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</si>
  <si>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</si>
  <si>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</si>
  <si>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</si>
  <si>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</si>
  <si>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</si>
  <si>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</si>
  <si>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</si>
  <si>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</si>
  <si>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</si>
  <si>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</si>
  <si>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</si>
  <si>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</si>
  <si>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</si>
  <si>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</si>
  <si>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</si>
  <si>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</si>
  <si>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</si>
  <si>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</si>
  <si>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</si>
  <si>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</si>
  <si>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</si>
  <si>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</si>
  <si>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</si>
  <si>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</si>
  <si>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</si>
  <si>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</si>
  <si>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</si>
  <si>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</si>
  <si>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</si>
  <si>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</si>
  <si>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</si>
  <si>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</si>
  <si>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</si>
  <si>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</si>
  <si>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</si>
  <si>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</si>
  <si>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</si>
  <si>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</si>
  <si>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</si>
  <si>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</si>
  <si>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</si>
  <si>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</si>
  <si>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</si>
  <si>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</si>
  <si>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</si>
  <si>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</si>
  <si>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</si>
  <si>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</si>
  <si>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</si>
  <si>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</si>
  <si>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</si>
  <si>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</si>
  <si>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</si>
  <si>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</si>
  <si>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</si>
  <si>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</si>
  <si>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</si>
  <si>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</si>
  <si>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</si>
  <si>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</si>
  <si>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</si>
  <si>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</si>
  <si>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</si>
  <si>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</si>
  <si>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</si>
  <si>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</si>
  <si>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</si>
  <si>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</si>
  <si>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</si>
  <si>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</si>
  <si>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</si>
  <si>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</si>
  <si>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</si>
  <si>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</si>
  <si>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</si>
  <si>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</si>
  <si>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</si>
  <si>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</si>
  <si>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</si>
  <si>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</si>
  <si>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</si>
  <si>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</si>
  <si>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</si>
  <si>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</si>
  <si>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</si>
  <si>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</si>
  <si>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</si>
  <si>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</si>
  <si>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</si>
  <si>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</si>
  <si>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</si>
  <si>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</si>
  <si>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</si>
  <si>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</si>
  <si>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</si>
  <si>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</si>
  <si>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</si>
  <si>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</si>
  <si>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</si>
  <si>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</si>
  <si>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</si>
  <si>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</si>
  <si>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</si>
  <si>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</si>
  <si>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</si>
  <si>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</si>
  <si>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</si>
  <si>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</si>
  <si>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</si>
  <si>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</si>
  <si>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</si>
  <si>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</si>
  <si>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</si>
  <si>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</si>
  <si>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</si>
  <si>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</si>
  <si>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</si>
  <si>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</si>
  <si>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</si>
  <si>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</si>
  <si>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</si>
  <si>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</si>
  <si>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</si>
  <si>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</si>
  <si>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</si>
  <si>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</si>
  <si>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</si>
  <si>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</si>
  <si>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</si>
  <si>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</si>
  <si>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</si>
  <si>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</si>
  <si>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</si>
  <si>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</si>
  <si>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</si>
  <si>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</si>
  <si>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</si>
  <si>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</si>
  <si>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</si>
  <si>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</si>
  <si>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</si>
  <si>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</si>
  <si>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</si>
  <si>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</si>
  <si>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</si>
  <si>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</si>
  <si>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</si>
  <si>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</si>
  <si>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</si>
  <si>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</si>
  <si>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</si>
  <si>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</si>
  <si>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</si>
  <si>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</si>
  <si>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</si>
  <si>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</si>
  <si>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</si>
  <si>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</si>
  <si>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</si>
  <si>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</si>
  <si>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</si>
  <si>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</si>
  <si>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</si>
  <si>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</si>
  <si>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</si>
  <si>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</si>
  <si>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</si>
  <si>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</si>
  <si>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</si>
  <si>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</si>
  <si>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</si>
  <si>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</si>
  <si>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</si>
  <si>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</si>
  <si>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</si>
  <si>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</si>
  <si>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</si>
  <si>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</si>
  <si>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</si>
  <si>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</si>
  <si>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</si>
  <si>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</si>
  <si>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</si>
  <si>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</si>
  <si>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</si>
  <si>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</si>
  <si>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</si>
  <si>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</si>
  <si>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</si>
  <si>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</si>
  <si>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</si>
  <si>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</si>
  <si>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</si>
  <si>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</si>
  <si>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</si>
  <si>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</si>
  <si>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</si>
  <si>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</si>
  <si>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</si>
  <si>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</si>
  <si>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</si>
  <si>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</si>
  <si>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</si>
  <si>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</si>
  <si>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</si>
  <si>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</si>
  <si>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</si>
  <si>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</si>
  <si>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</si>
  <si>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</si>
  <si>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</si>
  <si>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</si>
  <si>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</si>
  <si>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</si>
  <si>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</si>
  <si>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</si>
  <si>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</si>
  <si>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</si>
  <si>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</si>
  <si>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</si>
  <si>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</si>
  <si>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</si>
  <si>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</si>
  <si>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</si>
  <si>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</si>
  <si>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</si>
  <si>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</si>
  <si>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</si>
  <si>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</si>
  <si>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</si>
  <si>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</si>
  <si>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</si>
  <si>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</si>
  <si>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</si>
  <si>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</si>
  <si>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</si>
  <si>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</si>
  <si>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</si>
  <si>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</si>
  <si>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</si>
  <si>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</si>
  <si>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</si>
  <si>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</si>
  <si>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</si>
  <si>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</si>
  <si>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</si>
  <si>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</si>
  <si>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</si>
  <si>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</si>
  <si>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</si>
  <si>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</si>
  <si>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</si>
  <si>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</si>
  <si>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</si>
  <si>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</si>
  <si>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</si>
  <si>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</si>
  <si>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</si>
  <si>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</si>
  <si>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</si>
  <si>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</si>
  <si>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</si>
  <si>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</si>
  <si>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</si>
  <si>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</si>
  <si>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</si>
  <si>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</si>
  <si>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</si>
  <si>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</si>
  <si>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</si>
  <si>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</si>
  <si>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</si>
  <si>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</si>
  <si>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</si>
  <si>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</si>
  <si>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</si>
  <si>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</si>
  <si>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</si>
  <si>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</si>
  <si>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</si>
  <si>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</si>
  <si>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</si>
  <si>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</si>
  <si>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</si>
  <si>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</si>
  <si>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</si>
  <si>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</si>
  <si>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</si>
  <si>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</si>
  <si>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</si>
  <si>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</si>
  <si>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</si>
  <si>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</si>
  <si>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</si>
  <si>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</si>
  <si>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</si>
  <si>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</si>
  <si>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</si>
  <si>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</si>
  <si>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</si>
  <si>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</si>
  <si>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</si>
  <si>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</si>
  <si>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</si>
  <si>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</si>
  <si>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</si>
  <si>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</si>
  <si>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</si>
  <si>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</si>
  <si>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</si>
  <si>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</si>
  <si>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</si>
  <si>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</si>
  <si>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</si>
  <si>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</si>
  <si>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</si>
  <si>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</si>
  <si>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</si>
  <si>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</si>
  <si>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</si>
  <si>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</si>
  <si>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</si>
  <si>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</si>
  <si>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</si>
  <si>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</si>
  <si>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</si>
  <si>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</si>
  <si>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</si>
  <si>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</si>
  <si>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</si>
  <si>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</si>
  <si>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</si>
  <si>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</si>
  <si>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</si>
  <si>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</si>
  <si>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</si>
  <si>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</si>
  <si>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</si>
  <si>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</si>
  <si>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</si>
  <si>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</si>
  <si>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</si>
  <si>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</si>
  <si>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</si>
  <si>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</si>
  <si>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</si>
  <si>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</si>
  <si>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</si>
  <si>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</si>
  <si>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</si>
  <si>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</si>
  <si>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</si>
  <si>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</si>
  <si>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</si>
  <si>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</si>
  <si>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</si>
  <si>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</si>
  <si>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</si>
  <si>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</si>
  <si>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</si>
  <si>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</si>
  <si>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</si>
  <si>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</si>
  <si>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</si>
  <si>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</si>
  <si>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</si>
  <si>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</si>
  <si>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</si>
  <si>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</si>
  <si>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</si>
  <si>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</si>
  <si>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</si>
  <si>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</si>
  <si>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</si>
  <si>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</si>
  <si>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</si>
  <si>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</si>
  <si>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</si>
  <si>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</si>
  <si>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</si>
  <si>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</si>
  <si>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</si>
  <si>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</si>
  <si>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</si>
  <si>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</si>
  <si>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</si>
  <si>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</si>
  <si>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</si>
  <si>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</si>
  <si>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</si>
  <si>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</si>
  <si>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</si>
  <si>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</si>
  <si>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</si>
  <si>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</si>
  <si>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</si>
  <si>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</si>
  <si>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</si>
  <si>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</si>
  <si>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</si>
  <si>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</si>
  <si>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</si>
  <si>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</si>
  <si>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</si>
  <si>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</si>
  <si>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</si>
  <si>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</si>
  <si>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</si>
  <si>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</si>
  <si>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</si>
  <si>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</si>
  <si>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</si>
  <si>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</si>
  <si>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</si>
  <si>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</si>
  <si>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</si>
  <si>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</si>
  <si>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</si>
  <si>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</si>
  <si>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</si>
  <si>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</si>
  <si>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</si>
  <si>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</si>
  <si>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</si>
  <si>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</si>
  <si>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</si>
  <si>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</si>
  <si>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</si>
  <si>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</si>
  <si>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</si>
  <si>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</si>
  <si>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</si>
  <si>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</si>
  <si>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</si>
  <si>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</si>
  <si>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</si>
  <si>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</si>
  <si>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</si>
  <si>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</si>
  <si>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</si>
  <si>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</si>
  <si>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</si>
  <si>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</si>
  <si>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</si>
  <si>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</si>
  <si>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</si>
  <si>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</si>
  <si>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</si>
  <si>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</si>
  <si>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</si>
  <si>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</si>
  <si>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</si>
  <si>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</si>
  <si>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</si>
  <si>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</si>
  <si>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</si>
  <si>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</si>
  <si>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</si>
  <si>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</si>
  <si>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</si>
  <si>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</si>
  <si>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</si>
  <si>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</si>
  <si>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</si>
  <si>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</si>
  <si>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</si>
  <si>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</si>
  <si>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</si>
  <si>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</si>
  <si>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</si>
  <si>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</si>
  <si>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</si>
  <si>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</si>
  <si>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</si>
  <si>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</si>
  <si>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</si>
  <si>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</si>
  <si>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</si>
  <si>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</si>
  <si>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</si>
  <si>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</si>
  <si>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</si>
  <si>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</si>
  <si>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</si>
  <si>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</si>
  <si>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</si>
  <si>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</si>
  <si>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</si>
  <si>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</si>
  <si>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</si>
  <si>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</si>
  <si>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</si>
  <si>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</si>
  <si>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</si>
  <si>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</si>
  <si>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</si>
  <si>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</si>
  <si>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</si>
  <si>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</si>
  <si>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</si>
  <si>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</si>
  <si>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</si>
  <si>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</si>
  <si>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</si>
  <si>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</si>
  <si>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</si>
  <si>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</si>
  <si>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</si>
  <si>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</si>
  <si>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</si>
  <si>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</si>
  <si>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</si>
  <si>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</si>
  <si>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</si>
  <si>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</si>
  <si>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</si>
  <si>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</si>
  <si>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</si>
  <si>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</si>
  <si>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</si>
  <si>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</si>
  <si>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</si>
  <si>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</si>
  <si>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</si>
  <si>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</si>
  <si>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</si>
  <si>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</si>
  <si>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</si>
  <si>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</si>
  <si>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</si>
  <si>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</si>
  <si>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</si>
  <si>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</si>
  <si>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</si>
  <si>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</si>
  <si>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</si>
  <si>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</si>
  <si>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</si>
  <si>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</si>
  <si>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</si>
  <si>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</si>
  <si>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</si>
  <si>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</si>
  <si>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</si>
  <si>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</si>
  <si>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</si>
  <si>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</si>
  <si>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</si>
  <si>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</si>
  <si>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</si>
  <si>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</si>
  <si>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</si>
  <si>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</si>
  <si>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</si>
  <si>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</si>
  <si>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</si>
  <si>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</si>
  <si>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</si>
  <si>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</si>
  <si>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</si>
  <si>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</si>
  <si>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</si>
  <si>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</si>
  <si>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</si>
  <si>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</si>
  <si>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</si>
  <si>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</si>
  <si>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</si>
  <si>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</si>
  <si>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</si>
  <si>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</si>
  <si>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</si>
  <si>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</si>
  <si>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</si>
  <si>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</si>
  <si>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</si>
  <si>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</si>
  <si>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</si>
  <si>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</si>
  <si>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</si>
  <si>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</si>
  <si>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</si>
  <si>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</si>
  <si>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</si>
  <si>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</si>
  <si>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</si>
  <si>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</si>
  <si>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</si>
  <si>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</si>
  <si>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</si>
  <si>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</si>
  <si>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</si>
  <si>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</si>
  <si>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</si>
  <si>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</si>
  <si>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</si>
  <si>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</si>
  <si>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</si>
  <si>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</si>
  <si>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</si>
  <si>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</si>
  <si>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</si>
  <si>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</si>
  <si>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</si>
  <si>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</si>
  <si>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</si>
  <si>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</si>
  <si>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</si>
  <si>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</si>
  <si>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</si>
  <si>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</si>
  <si>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</si>
  <si>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</si>
  <si>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</si>
  <si>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</si>
  <si>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</si>
  <si>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</si>
  <si>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</si>
  <si>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</si>
  <si>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</si>
  <si>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</si>
  <si>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</si>
  <si>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</si>
  <si>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</si>
  <si>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</si>
  <si>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</si>
  <si>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</si>
  <si>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</si>
  <si>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</si>
  <si>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</si>
  <si>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</si>
  <si>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</si>
  <si>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</si>
  <si>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</si>
  <si>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</si>
  <si>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</si>
  <si>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</si>
  <si>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</si>
  <si>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</si>
  <si>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</si>
  <si>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</si>
  <si>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</si>
  <si>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</si>
  <si>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</si>
  <si>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</si>
  <si>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</si>
  <si>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</si>
  <si>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</si>
  <si>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</si>
  <si>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</si>
  <si>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</si>
  <si>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</si>
  <si>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</si>
  <si>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</si>
  <si>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</si>
  <si>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</si>
  <si>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</si>
  <si>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</si>
  <si>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</si>
  <si>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</si>
  <si>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</si>
  <si>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</si>
  <si>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</si>
  <si>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</si>
  <si>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</si>
  <si>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</si>
  <si>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</si>
  <si>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</si>
  <si>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</si>
  <si>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</si>
  <si>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</si>
  <si>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</si>
  <si>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</si>
  <si>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</si>
  <si>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</si>
  <si>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</si>
  <si>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</si>
  <si>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</si>
  <si>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</si>
  <si>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</si>
  <si>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</si>
  <si>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</si>
  <si>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</si>
  <si>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</si>
  <si>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</si>
  <si>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</si>
  <si>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</si>
  <si>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</si>
  <si>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</si>
  <si>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</si>
  <si>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</si>
  <si>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</si>
  <si>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</si>
  <si>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</si>
  <si>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</si>
  <si>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</si>
  <si>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</si>
  <si>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</si>
  <si>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</si>
  <si>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</si>
  <si>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</si>
  <si>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</si>
  <si>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</si>
  <si>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</si>
  <si>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</si>
  <si>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</si>
  <si>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</si>
  <si>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</si>
  <si>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</si>
  <si>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</si>
  <si>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</si>
  <si>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</si>
  <si>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</si>
  <si>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</si>
  <si>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</si>
  <si>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</si>
  <si>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</si>
  <si>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</si>
  <si>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</si>
  <si>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</si>
  <si>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</si>
  <si>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</si>
  <si>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</si>
  <si>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</si>
  <si>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</si>
  <si>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</si>
  <si>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</si>
  <si>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</si>
  <si>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</si>
  <si>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</si>
  <si>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</si>
  <si>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</si>
  <si>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</si>
  <si>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</si>
  <si>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</si>
  <si>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</si>
  <si>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</si>
  <si>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</si>
  <si>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</si>
  <si>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</si>
  <si>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</si>
  <si>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</si>
  <si>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</si>
  <si>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</si>
  <si>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</si>
  <si>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</si>
  <si>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</si>
  <si>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</si>
  <si>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</si>
  <si>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</si>
  <si>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</si>
  <si>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</si>
  <si>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</si>
  <si>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</si>
  <si>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</si>
  <si>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</si>
  <si>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</si>
  <si>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</si>
  <si>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</si>
  <si>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</si>
  <si>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</si>
  <si>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</si>
  <si>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</si>
  <si>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</si>
  <si>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</si>
  <si>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</si>
  <si>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</si>
  <si>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</si>
  <si>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</si>
  <si>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</si>
  <si>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</si>
  <si>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</si>
  <si>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</si>
  <si>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</si>
  <si>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</si>
  <si>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</si>
  <si>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</si>
  <si>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</si>
  <si>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</si>
  <si>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</si>
  <si>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</si>
  <si>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</si>
  <si>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</si>
  <si>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</si>
  <si>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</si>
  <si>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</si>
  <si>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</si>
  <si>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</si>
  <si>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</si>
  <si>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</si>
  <si>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</si>
  <si>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</si>
  <si>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</si>
  <si>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</si>
  <si>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</si>
  <si>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</si>
  <si>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</si>
  <si>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</si>
  <si>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</si>
  <si>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</si>
  <si>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</si>
  <si>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</si>
  <si>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</si>
  <si>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</si>
  <si>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</si>
  <si>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</si>
  <si>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</si>
  <si>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</si>
  <si>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</si>
  <si>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</si>
  <si>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</si>
  <si>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</si>
  <si>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</si>
  <si>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</si>
  <si>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</si>
  <si>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</si>
  <si>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</si>
  <si>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</si>
  <si>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</si>
  <si>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</si>
  <si>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</si>
  <si>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</si>
  <si>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</si>
  <si>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</si>
  <si>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</si>
  <si>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</si>
  <si>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</si>
  <si>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</si>
  <si>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</si>
  <si>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</si>
  <si>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</si>
  <si>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</si>
  <si>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</si>
  <si>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</si>
  <si>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</si>
  <si>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</si>
  <si>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</si>
  <si>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</si>
  <si>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</si>
  <si>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</si>
  <si>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</si>
  <si>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</si>
  <si>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</si>
  <si>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</si>
  <si>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</si>
  <si>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</si>
  <si>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</si>
  <si>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</si>
  <si>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</si>
  <si>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</si>
  <si>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</si>
  <si>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</si>
  <si>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</si>
  <si>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</si>
  <si>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</si>
  <si>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</si>
  <si>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</si>
  <si>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</si>
  <si>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</si>
  <si>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</si>
  <si>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</si>
  <si>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</si>
  <si>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</si>
  <si>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</si>
  <si>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</si>
  <si>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</si>
  <si>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</si>
  <si>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</si>
  <si>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</si>
  <si>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</si>
  <si>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</si>
  <si>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</si>
  <si>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</si>
  <si>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</si>
  <si>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</si>
  <si>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</si>
  <si>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</si>
  <si>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</si>
  <si>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</si>
  <si>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</si>
  <si>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</si>
  <si>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</si>
  <si>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</si>
  <si>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</si>
  <si>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</si>
  <si>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</si>
  <si>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</si>
  <si>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</si>
  <si>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</si>
  <si>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</si>
  <si>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</si>
  <si>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</si>
  <si>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</si>
  <si>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</si>
  <si>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</si>
  <si>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</si>
  <si>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</si>
  <si>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</si>
  <si>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</si>
  <si>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</si>
  <si>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</si>
  <si>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</si>
  <si>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</si>
  <si>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</si>
  <si>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</si>
  <si>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</si>
  <si>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</si>
  <si>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</si>
  <si>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</si>
  <si>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</si>
  <si>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</si>
  <si>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</si>
  <si>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</si>
  <si>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</si>
  <si>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</si>
  <si>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</si>
  <si>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</si>
  <si>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</si>
  <si>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</si>
  <si>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</si>
  <si>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</si>
  <si>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</si>
  <si>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</si>
  <si>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</si>
  <si>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</si>
  <si>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</si>
  <si>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</si>
  <si>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</si>
  <si>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</si>
  <si>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</si>
  <si>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</si>
  <si>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</si>
  <si>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</si>
  <si>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</si>
  <si>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</si>
  <si>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</si>
  <si>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</si>
  <si>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</si>
  <si>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</si>
  <si>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</si>
  <si>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</si>
  <si>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</si>
  <si>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</si>
  <si>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</si>
  <si>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</si>
  <si>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</si>
  <si>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</si>
  <si>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</si>
  <si>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</si>
  <si>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</si>
  <si>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</si>
  <si>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</si>
  <si>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</si>
  <si>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</si>
  <si>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</si>
  <si>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</si>
  <si>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</si>
  <si>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</si>
  <si>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</si>
  <si>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</si>
  <si>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</si>
  <si>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</si>
  <si>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</si>
  <si>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</si>
  <si>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</si>
  <si>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</si>
  <si>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</si>
  <si>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</si>
  <si>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</si>
  <si>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</si>
  <si>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</si>
  <si>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</si>
  <si>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</si>
  <si>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</si>
  <si>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</si>
  <si>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</si>
  <si>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</si>
  <si>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</si>
  <si>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</si>
  <si>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</si>
  <si>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</si>
  <si>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</si>
  <si>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</si>
  <si>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</si>
  <si>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</si>
  <si>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</si>
  <si>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</si>
  <si>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</si>
  <si>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</si>
  <si>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</si>
  <si>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</si>
  <si>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</si>
  <si>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</si>
  <si>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</si>
  <si>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</si>
  <si>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</si>
  <si>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</si>
  <si>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</si>
  <si>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</si>
  <si>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</si>
  <si>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</si>
  <si>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</si>
  <si>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</si>
  <si>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</si>
  <si>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</si>
  <si>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</si>
  <si>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</si>
  <si>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</si>
  <si>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</si>
  <si>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</si>
  <si>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</si>
  <si>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</si>
  <si>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</si>
  <si>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</si>
  <si>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</si>
  <si>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</si>
  <si>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</si>
  <si>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</si>
  <si>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</si>
  <si>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</si>
  <si>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</si>
  <si>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</si>
  <si>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</si>
  <si>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</si>
  <si>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</si>
  <si>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</si>
  <si>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</si>
  <si>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</si>
  <si>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</si>
  <si>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</si>
  <si>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</si>
  <si>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</si>
  <si>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</si>
  <si>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</si>
  <si>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</si>
  <si>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</si>
  <si>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</si>
  <si>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</si>
  <si>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</si>
  <si>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</si>
  <si>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</si>
  <si>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</si>
  <si>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</si>
  <si>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</si>
  <si>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</si>
  <si>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</si>
  <si>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</si>
  <si>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</si>
  <si>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</si>
  <si>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</si>
  <si>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</si>
  <si>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</si>
  <si>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</si>
  <si>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</si>
  <si>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</si>
  <si>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</si>
  <si>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</si>
  <si>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</si>
  <si>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</si>
  <si>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</si>
  <si>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</si>
  <si>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</si>
  <si>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</si>
  <si>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</si>
  <si>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</si>
  <si>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</si>
  <si>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</si>
  <si>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</si>
  <si>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</si>
  <si>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</si>
  <si>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</si>
  <si>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</si>
  <si>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</si>
  <si>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</si>
  <si>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</si>
  <si>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</si>
  <si>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</si>
  <si>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</si>
  <si>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</si>
  <si>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</si>
  <si>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</si>
  <si>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</si>
  <si>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</si>
  <si>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</si>
  <si>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</si>
  <si>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</si>
  <si>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</si>
  <si>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</si>
  <si>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</si>
  <si>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</si>
  <si>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</si>
  <si>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</si>
  <si>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</si>
  <si>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</si>
  <si>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</si>
  <si>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</si>
  <si>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</si>
  <si>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</si>
  <si>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</si>
  <si>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</si>
  <si>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</si>
  <si>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</si>
  <si>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</si>
  <si>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</si>
  <si>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</si>
  <si>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</si>
  <si>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</si>
  <si>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</si>
  <si>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</si>
  <si>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</si>
  <si>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</si>
  <si>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</si>
  <si>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</si>
  <si>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</si>
  <si>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</si>
  <si>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</si>
  <si>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</si>
  <si>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</si>
  <si>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</si>
  <si>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</si>
  <si>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</si>
  <si>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</si>
  <si>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</si>
  <si>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</si>
  <si>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</si>
  <si>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</si>
  <si>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</si>
  <si>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</si>
  <si>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</si>
  <si>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</si>
  <si>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</si>
  <si>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</si>
  <si>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</si>
  <si>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</si>
  <si>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</si>
  <si>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</si>
  <si>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</si>
  <si>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</si>
  <si>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</si>
  <si>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</si>
  <si>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</si>
  <si>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</si>
  <si>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</si>
  <si>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</si>
  <si>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</si>
  <si>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</si>
  <si>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</si>
  <si>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</si>
  <si>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</si>
  <si>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</si>
  <si>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</si>
  <si>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</si>
  <si>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</si>
  <si>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</si>
  <si>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</si>
  <si>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</si>
  <si>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</si>
  <si>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</si>
  <si>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</si>
  <si>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</si>
  <si>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</si>
  <si>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</si>
  <si>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</si>
  <si>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</si>
  <si>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</si>
  <si>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</si>
  <si>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</si>
  <si>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</si>
  <si>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</si>
  <si>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</si>
  <si>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</si>
  <si>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</si>
  <si>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</si>
  <si>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</si>
  <si>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</si>
  <si>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</si>
  <si>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</si>
  <si>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</si>
  <si>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</si>
  <si>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</si>
  <si>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</si>
  <si>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</si>
  <si>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</si>
  <si>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</si>
  <si>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</si>
  <si>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</si>
  <si>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</si>
  <si>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</si>
  <si>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</si>
  <si>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</si>
  <si>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</si>
  <si>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</si>
  <si>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</si>
  <si>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</si>
  <si>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</si>
  <si>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</si>
  <si>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</si>
  <si>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</si>
  <si>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</si>
  <si>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</si>
  <si>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</si>
  <si>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</si>
  <si>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</si>
  <si>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</si>
  <si>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</si>
  <si>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</si>
  <si>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</si>
  <si>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</si>
  <si>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</si>
  <si>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</si>
  <si>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</si>
  <si>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</si>
  <si>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</si>
  <si>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</si>
  <si>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</si>
  <si>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</si>
  <si>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</si>
  <si>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</si>
  <si>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</si>
  <si>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</si>
  <si>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</si>
  <si>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</si>
  <si>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</si>
  <si>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</si>
  <si>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</si>
  <si>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</si>
  <si>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</si>
  <si>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</si>
  <si>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</si>
  <si>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</si>
  <si>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</si>
  <si>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</si>
  <si>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</si>
  <si>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</si>
  <si>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</si>
  <si>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</si>
  <si>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</si>
  <si>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</si>
  <si>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</si>
  <si>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</si>
  <si>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</si>
  <si>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</si>
  <si>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</si>
  <si>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</si>
  <si>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</si>
  <si>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</si>
  <si>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</si>
  <si>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</si>
  <si>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</si>
  <si>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</si>
  <si>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</si>
  <si>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</si>
  <si>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</si>
  <si>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</si>
  <si>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</si>
  <si>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</si>
  <si>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</si>
  <si>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</si>
  <si>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</si>
  <si>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</si>
  <si>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</si>
  <si>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</si>
  <si>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</si>
  <si>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</si>
  <si>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</si>
  <si>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</si>
  <si>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</si>
  <si>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</si>
  <si>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</si>
  <si>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</si>
  <si>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</si>
  <si>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</si>
  <si>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</si>
  <si>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</si>
  <si>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</si>
  <si>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</si>
  <si>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</si>
  <si>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</si>
  <si>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</si>
  <si>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</si>
  <si>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</si>
  <si>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</si>
  <si>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</si>
  <si>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</si>
  <si>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</si>
  <si>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</si>
  <si>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</si>
  <si>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</si>
  <si>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</si>
  <si>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</si>
  <si>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</si>
  <si>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</si>
  <si>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</si>
  <si>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</si>
  <si>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</si>
  <si>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</si>
  <si>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</si>
  <si>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</si>
  <si>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</si>
  <si>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</si>
  <si>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</si>
  <si>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</si>
  <si>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</si>
  <si>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</si>
  <si>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</si>
  <si>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</si>
  <si>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</si>
  <si>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</si>
  <si>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</si>
  <si>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</si>
  <si>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</si>
  <si>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</si>
  <si>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</si>
  <si>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</si>
  <si>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</si>
  <si>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</si>
  <si>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</si>
  <si>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</si>
  <si>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</si>
  <si>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</si>
  <si>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</si>
  <si>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</si>
  <si>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</si>
  <si>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</si>
  <si>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</si>
  <si>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</si>
  <si>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</si>
  <si>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</si>
  <si>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</si>
  <si>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</si>
  <si>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</si>
  <si>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</si>
  <si>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</si>
  <si>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</si>
  <si>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</si>
  <si>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</si>
  <si>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</si>
  <si>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</si>
  <si>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</si>
  <si>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</si>
  <si>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</si>
  <si>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</si>
  <si>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</si>
  <si>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</si>
  <si>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</si>
  <si>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</si>
  <si>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</si>
  <si>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</si>
  <si>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</si>
  <si>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</si>
  <si>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</si>
  <si>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</si>
  <si>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</si>
  <si>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</si>
  <si>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</si>
  <si>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</si>
  <si>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</si>
  <si>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</si>
  <si>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</si>
  <si>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</si>
  <si>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</si>
  <si>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</si>
  <si>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</si>
  <si>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</si>
  <si>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</si>
  <si>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</si>
  <si>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</si>
  <si>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</si>
  <si>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</si>
  <si>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</si>
  <si>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</si>
  <si>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</si>
  <si>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</si>
  <si>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</si>
  <si>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</si>
  <si>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</si>
  <si>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</si>
  <si>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</si>
  <si>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</si>
  <si>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</si>
  <si>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</si>
  <si>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</si>
  <si>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</si>
  <si>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</si>
  <si>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</si>
  <si>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</si>
  <si>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</si>
  <si>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</si>
  <si>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</si>
  <si>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</si>
  <si>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</si>
  <si>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</si>
  <si>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</si>
  <si>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</si>
  <si>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</si>
  <si>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</si>
  <si>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</si>
  <si>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</si>
  <si>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</si>
  <si>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</si>
  <si>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</si>
  <si>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</si>
  <si>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</si>
  <si>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</si>
  <si>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</si>
  <si>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</si>
  <si>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</si>
  <si>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</si>
  <si>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</si>
  <si>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</si>
  <si>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</si>
  <si>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</si>
  <si>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</si>
  <si>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</si>
  <si>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</si>
  <si>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</si>
  <si>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</si>
  <si>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</si>
  <si>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</si>
  <si>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</si>
  <si>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</si>
  <si>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</si>
  <si>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</si>
  <si>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</si>
  <si>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</si>
  <si>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</si>
  <si>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</si>
  <si>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</si>
  <si>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</si>
  <si>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</si>
  <si>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</si>
  <si>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</si>
  <si>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</si>
  <si>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</si>
  <si>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</si>
  <si>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</si>
  <si>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</si>
  <si>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</si>
  <si>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</si>
  <si>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</si>
  <si>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</si>
  <si>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</si>
  <si>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</si>
  <si>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</si>
  <si>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</si>
  <si>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</si>
  <si>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</si>
  <si>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</si>
  <si>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</si>
  <si>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</si>
  <si>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</si>
  <si>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</si>
  <si>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</si>
  <si>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</si>
  <si>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</si>
  <si>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</si>
  <si>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</si>
  <si>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</si>
  <si>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</si>
  <si>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</si>
  <si>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</si>
  <si>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</si>
  <si>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</si>
  <si>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</si>
  <si>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</si>
  <si>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</si>
  <si>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</si>
  <si>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</si>
  <si>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</si>
  <si>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</si>
  <si>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</si>
  <si>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</si>
  <si>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</si>
  <si>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</si>
  <si>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</si>
  <si>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</si>
  <si>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</si>
  <si>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</si>
  <si>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</si>
  <si>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</si>
  <si>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</si>
  <si>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</si>
  <si>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</si>
  <si>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</si>
  <si>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</si>
  <si>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</si>
  <si>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</si>
  <si>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</si>
  <si>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</si>
  <si>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</si>
  <si>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</si>
  <si>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</si>
  <si>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</si>
  <si>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</si>
  <si>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</si>
  <si>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</si>
  <si>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</si>
  <si>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</si>
  <si>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</si>
  <si>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</si>
  <si>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</si>
  <si>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</si>
  <si>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</si>
  <si>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</si>
  <si>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</si>
  <si>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</si>
  <si>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</si>
  <si>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</si>
  <si>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</si>
  <si>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</si>
  <si>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</si>
  <si>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</si>
  <si>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</si>
  <si>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</si>
  <si>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</si>
  <si>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</si>
  <si>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</si>
  <si>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</si>
  <si>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</si>
  <si>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</si>
  <si>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</si>
  <si>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</si>
  <si>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</si>
  <si>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</si>
  <si>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</si>
  <si>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</si>
  <si>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</si>
  <si>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</si>
  <si>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</si>
  <si>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</si>
  <si>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</si>
  <si>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</si>
  <si>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</si>
  <si>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</si>
  <si>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</si>
  <si>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</si>
  <si>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</si>
  <si>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</si>
  <si>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</si>
  <si>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</si>
  <si>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</si>
  <si>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</si>
  <si>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</si>
  <si>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</si>
  <si>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</si>
  <si>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</si>
  <si>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</si>
  <si>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</si>
  <si>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</si>
  <si>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</si>
  <si>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</si>
  <si>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</si>
  <si>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</si>
  <si>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</si>
  <si>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</si>
  <si>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</si>
  <si>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</si>
  <si>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</si>
  <si>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</si>
  <si>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</si>
  <si>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</si>
  <si>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</si>
  <si>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</si>
  <si>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</si>
  <si>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</si>
  <si>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</si>
  <si>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</si>
  <si>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</si>
  <si>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</si>
  <si>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</si>
  <si>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</si>
  <si>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</si>
  <si>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</si>
  <si>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</si>
  <si>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</si>
  <si>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</si>
  <si>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</si>
  <si>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</si>
  <si>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</si>
  <si>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</si>
  <si>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</si>
  <si>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</si>
  <si>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</si>
  <si>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</si>
  <si>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</si>
  <si>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</si>
  <si>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</si>
  <si>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</si>
  <si>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</si>
  <si>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</si>
  <si>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</si>
  <si>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</si>
  <si>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</si>
  <si>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</si>
  <si>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</si>
  <si>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</si>
  <si>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</si>
  <si>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</si>
  <si>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</si>
  <si>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</si>
  <si>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</si>
  <si>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</si>
  <si>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</si>
  <si>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</si>
  <si>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</si>
  <si>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</si>
  <si>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</si>
  <si>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</si>
  <si>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</si>
  <si>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</si>
  <si>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</si>
  <si>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</si>
  <si>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</si>
  <si>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</si>
  <si>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</si>
  <si>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</si>
  <si>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</si>
  <si>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</si>
  <si>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</si>
  <si>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</si>
  <si>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</si>
  <si>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</si>
  <si>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</si>
  <si>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</si>
  <si>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</si>
  <si>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</si>
  <si>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</si>
  <si>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</si>
  <si>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</si>
  <si>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</si>
  <si>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</si>
  <si>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</si>
  <si>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</si>
  <si>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</si>
  <si>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</si>
  <si>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</si>
  <si>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</si>
  <si>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</si>
  <si>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</si>
  <si>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</si>
  <si>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</si>
  <si>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</si>
  <si>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</si>
  <si>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</si>
  <si>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</si>
  <si>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</si>
  <si>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</si>
  <si>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</si>
  <si>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</si>
  <si>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</si>
  <si>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</si>
  <si>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</si>
  <si>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</si>
  <si>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</si>
  <si>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</si>
  <si>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</si>
  <si>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</si>
  <si>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</si>
  <si>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</si>
  <si>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</si>
  <si>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</si>
  <si>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</si>
  <si>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</si>
  <si>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</si>
  <si>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</si>
  <si>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</si>
  <si>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</si>
  <si>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</si>
  <si>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</si>
  <si>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</si>
  <si>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</si>
  <si>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</si>
  <si>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</si>
  <si>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</si>
  <si>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</si>
  <si>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</si>
  <si>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</si>
  <si>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</si>
  <si>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</si>
  <si>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</si>
  <si>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</si>
  <si>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</si>
  <si>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</si>
  <si>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</si>
  <si>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</si>
  <si>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</si>
  <si>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</si>
  <si>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</si>
  <si>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</si>
  <si>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</si>
  <si>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</si>
  <si>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</si>
  <si>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</si>
  <si>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</si>
  <si>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</si>
  <si>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</si>
  <si>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</si>
  <si>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</si>
  <si>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</si>
  <si>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</si>
  <si>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</si>
  <si>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</si>
  <si>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</si>
  <si>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</si>
  <si>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</si>
  <si>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</si>
  <si>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</si>
  <si>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</si>
  <si>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</si>
  <si>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</si>
  <si>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</si>
  <si>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</si>
  <si>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</si>
  <si>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</si>
  <si>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</si>
  <si>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</si>
  <si>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</si>
  <si>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</si>
  <si>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</si>
  <si>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</si>
  <si>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</si>
  <si>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</si>
  <si>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</si>
  <si>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</si>
  <si>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</si>
  <si>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</si>
  <si>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</si>
  <si>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</si>
  <si>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</si>
  <si>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</si>
  <si>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</si>
  <si>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</si>
  <si>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</si>
  <si>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</si>
  <si>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</si>
  <si>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</si>
  <si>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</si>
  <si>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</si>
  <si>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</si>
  <si>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</si>
  <si>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</si>
  <si>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</si>
  <si>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</si>
  <si>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</si>
  <si>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</si>
  <si>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</si>
  <si>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</si>
  <si>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</si>
  <si>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</si>
  <si>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</si>
  <si>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</si>
  <si>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</si>
  <si>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</si>
  <si>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</si>
  <si>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</si>
  <si>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</si>
  <si>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</si>
  <si>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</si>
  <si>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</si>
  <si>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</si>
  <si>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</si>
  <si>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</si>
  <si>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</si>
  <si>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</si>
  <si>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</si>
  <si>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</si>
  <si>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</si>
  <si>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</si>
  <si>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</si>
  <si>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</si>
  <si>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</si>
  <si>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</si>
  <si>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</si>
  <si>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</si>
  <si>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</si>
  <si>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</si>
  <si>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</si>
  <si>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</si>
  <si>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</si>
  <si>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</si>
  <si>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</si>
  <si>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</si>
  <si>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</si>
  <si>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</si>
  <si>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</si>
  <si>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</si>
  <si>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</si>
  <si>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</si>
  <si>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</si>
  <si>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</si>
  <si>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</si>
  <si>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</si>
  <si>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</si>
  <si>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</si>
  <si>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</si>
  <si>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</si>
  <si>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</si>
  <si>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</si>
  <si>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</si>
  <si>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</si>
  <si>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</si>
  <si>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</si>
  <si>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</si>
  <si>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</si>
  <si>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</si>
  <si>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</si>
  <si>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</si>
  <si>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</si>
  <si>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</si>
  <si>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</si>
  <si>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</si>
  <si>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</si>
  <si>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</si>
  <si>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</si>
  <si>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</si>
  <si>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</si>
  <si>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</si>
  <si>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</si>
  <si>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</si>
  <si>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</si>
  <si>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</si>
  <si>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</si>
  <si>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</si>
  <si>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</si>
  <si>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</si>
  <si>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</si>
  <si>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</si>
  <si>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</si>
  <si>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</si>
  <si>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</si>
  <si>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</si>
  <si>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</si>
  <si>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</si>
  <si>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</si>
  <si>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</si>
  <si>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</si>
  <si>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</si>
  <si>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</si>
  <si>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</si>
  <si>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</si>
  <si>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</si>
  <si>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</si>
  <si>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</si>
  <si>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</si>
  <si>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</si>
  <si>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</si>
  <si>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</si>
  <si>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</si>
  <si>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</si>
  <si>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</si>
  <si>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</si>
  <si>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</si>
  <si>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</si>
  <si>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</si>
  <si>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</si>
  <si>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</si>
  <si>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</si>
  <si>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</si>
  <si>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</si>
  <si>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</si>
  <si>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</si>
  <si>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</si>
  <si>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</si>
  <si>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</si>
  <si>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</si>
  <si>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</si>
  <si>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</si>
  <si>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</si>
  <si>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</si>
  <si>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</si>
  <si>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</si>
  <si>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</si>
  <si>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</si>
  <si>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</si>
  <si>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</si>
  <si>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</si>
  <si>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</si>
  <si>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</si>
  <si>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</si>
  <si>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</si>
  <si>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</si>
  <si>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</si>
  <si>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</si>
  <si>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</si>
  <si>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</si>
  <si>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</si>
  <si>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</si>
  <si>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</si>
  <si>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</si>
  <si>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</si>
  <si>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</si>
  <si>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</si>
  <si>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</si>
  <si>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</si>
  <si>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</si>
  <si>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</si>
  <si>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</si>
  <si>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</si>
  <si>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</si>
  <si>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</si>
  <si>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</si>
  <si>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</si>
  <si>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</si>
  <si>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</si>
  <si>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</si>
  <si>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</si>
  <si>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</si>
  <si>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</si>
  <si>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</si>
  <si>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</si>
  <si>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</si>
  <si>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</si>
  <si>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</si>
  <si>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</si>
  <si>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</si>
  <si>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</si>
  <si>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</si>
  <si>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</si>
  <si>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</si>
  <si>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</si>
  <si>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</si>
  <si>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</si>
  <si>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</si>
  <si>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</si>
  <si>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</si>
  <si>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</si>
  <si>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</si>
  <si>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</si>
  <si>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</si>
  <si>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</si>
  <si>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</si>
  <si>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</si>
  <si>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</si>
  <si>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</si>
  <si>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</si>
  <si>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</si>
  <si>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</si>
  <si>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</si>
  <si>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</si>
  <si>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</si>
  <si>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</si>
  <si>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</si>
  <si>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</si>
  <si>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</si>
  <si>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</si>
  <si>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</si>
  <si>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</si>
  <si>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</si>
  <si>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</si>
  <si>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</si>
  <si>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</si>
  <si>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</si>
  <si>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</si>
  <si>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</si>
  <si>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</si>
  <si>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</si>
  <si>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</si>
  <si>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</si>
  <si>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</si>
  <si>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</si>
  <si>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</si>
  <si>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</si>
  <si>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</si>
  <si>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</si>
  <si>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</si>
  <si>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</si>
  <si>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</si>
  <si>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</si>
  <si>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</si>
  <si>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</si>
  <si>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</si>
  <si>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</si>
  <si>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</si>
  <si>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</si>
  <si>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</si>
  <si>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</si>
  <si>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</si>
  <si>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</si>
  <si>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</si>
  <si>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</si>
  <si>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</si>
  <si>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</si>
  <si>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</si>
  <si>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</si>
  <si>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</si>
  <si>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</si>
  <si>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</si>
  <si>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</si>
  <si>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</si>
  <si>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</si>
  <si>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</si>
  <si>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</si>
  <si>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</si>
  <si>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</si>
  <si>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</si>
  <si>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</si>
  <si>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</si>
  <si>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</si>
  <si>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</si>
  <si>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</si>
  <si>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</si>
  <si>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</si>
  <si>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</si>
  <si>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</si>
  <si>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</si>
  <si>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</si>
  <si>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</si>
  <si>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</si>
  <si>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</si>
  <si>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</si>
  <si>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</si>
  <si>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</si>
  <si>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</si>
  <si>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</si>
  <si>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</si>
  <si>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</si>
  <si>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</si>
  <si>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</si>
  <si>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</si>
  <si>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</si>
  <si>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</si>
  <si>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</si>
  <si>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</si>
  <si>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</si>
  <si>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</si>
  <si>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</si>
  <si>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</si>
  <si>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</si>
  <si>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</si>
  <si>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</si>
  <si>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</si>
  <si>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</si>
  <si>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</si>
  <si>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</si>
  <si>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</si>
  <si>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</si>
  <si>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</si>
  <si>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</si>
  <si>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</si>
  <si>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</si>
  <si>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</si>
  <si>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</si>
  <si>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</si>
  <si>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</si>
  <si>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</si>
  <si>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</si>
  <si>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</si>
  <si>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</si>
  <si>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</si>
  <si>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</si>
  <si>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</si>
  <si>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</si>
  <si>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</si>
  <si>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</si>
  <si>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</si>
  <si>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</si>
  <si>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</si>
  <si>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</si>
  <si>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</si>
  <si>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</si>
  <si>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</si>
  <si>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</si>
  <si>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</si>
  <si>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</si>
  <si>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</si>
  <si>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</si>
  <si>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</si>
  <si>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</si>
  <si>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</si>
  <si>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</si>
  <si>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</si>
  <si>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</si>
  <si>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</si>
  <si>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</si>
  <si>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</si>
  <si>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</si>
  <si>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</si>
  <si>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</si>
  <si>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</si>
  <si>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</si>
  <si>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</si>
  <si>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</si>
  <si>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</si>
  <si>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</si>
  <si>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</si>
  <si>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</si>
  <si>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</si>
  <si>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</si>
  <si>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</si>
  <si>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</si>
  <si>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</si>
  <si>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</si>
  <si>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</si>
  <si>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</si>
  <si>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</si>
  <si>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</si>
  <si>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</si>
  <si>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</si>
  <si>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</si>
  <si>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</si>
  <si>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</si>
  <si>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</si>
  <si>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</si>
  <si>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</si>
  <si>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</si>
  <si>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</si>
  <si>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</si>
  <si>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</si>
  <si>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</si>
  <si>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</si>
  <si>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</si>
  <si>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</si>
  <si>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</si>
  <si>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</si>
  <si>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</si>
  <si>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</si>
  <si>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</si>
  <si>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</si>
  <si>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</si>
  <si>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</si>
  <si>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</si>
  <si>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</si>
  <si>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</si>
  <si>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</si>
  <si>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</si>
  <si>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</si>
  <si>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</si>
  <si>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</si>
  <si>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</si>
  <si>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</si>
  <si>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</si>
  <si>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</si>
  <si>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</si>
  <si>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</si>
  <si>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</si>
  <si>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</si>
  <si>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</si>
  <si>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</si>
  <si>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</si>
  <si>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</si>
  <si>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</si>
  <si>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</si>
  <si>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</si>
  <si>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</si>
  <si>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</si>
  <si>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</si>
  <si>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</si>
  <si>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</si>
  <si>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</si>
  <si>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</si>
  <si>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</si>
  <si>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</si>
  <si>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</si>
  <si>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</si>
  <si>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</si>
  <si>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</si>
  <si>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</si>
  <si>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</si>
  <si>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</si>
  <si>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</si>
  <si>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</si>
  <si>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</si>
  <si>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</si>
  <si>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</si>
  <si>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</si>
  <si>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</si>
  <si>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</si>
  <si>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</si>
  <si>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</si>
  <si>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</si>
  <si>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</si>
  <si>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</si>
  <si>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</si>
  <si>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</si>
  <si>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</si>
  <si>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</si>
  <si>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</si>
  <si>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</si>
  <si>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</si>
  <si>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</si>
  <si>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</si>
  <si>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</si>
  <si>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</si>
  <si>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</si>
  <si>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</si>
  <si>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</si>
  <si>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</si>
  <si>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</si>
  <si>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</si>
  <si>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</si>
  <si>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</si>
  <si>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</si>
  <si>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</si>
  <si>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</si>
  <si>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</si>
  <si>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</si>
  <si>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</si>
  <si>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</si>
  <si>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</si>
  <si>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</si>
  <si>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</si>
  <si>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</si>
  <si>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</si>
  <si>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</si>
  <si>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</si>
  <si>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</si>
  <si>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</si>
  <si>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</si>
  <si>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</si>
  <si>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</si>
  <si>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</si>
  <si>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</si>
  <si>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</si>
  <si>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</si>
  <si>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</si>
  <si>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</si>
  <si>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</si>
  <si>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</si>
  <si>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</si>
  <si>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</si>
  <si>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</si>
  <si>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</si>
  <si>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</si>
  <si>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</si>
  <si>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</si>
  <si>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</si>
  <si>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</si>
  <si>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</si>
  <si>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</si>
  <si>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</si>
  <si>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</si>
  <si>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</si>
  <si>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</si>
  <si>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</si>
  <si>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</si>
  <si>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</si>
  <si>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</si>
  <si>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</si>
  <si>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</si>
  <si>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</si>
  <si>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</si>
  <si>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</si>
  <si>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</si>
  <si>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</si>
  <si>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</si>
  <si>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</si>
  <si>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</si>
  <si>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</si>
  <si>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</si>
  <si>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</si>
  <si>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</si>
  <si>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</si>
  <si>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</si>
  <si>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</si>
  <si>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</si>
  <si>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</si>
  <si>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</si>
  <si>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</si>
  <si>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</si>
  <si>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</si>
  <si>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</si>
  <si>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</si>
  <si>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</si>
  <si>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</si>
  <si>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</si>
  <si>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</si>
  <si>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</si>
  <si>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</si>
  <si>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</si>
  <si>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</si>
  <si>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</si>
  <si>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</si>
  <si>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</si>
  <si>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</si>
  <si>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</si>
  <si>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</si>
  <si>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</si>
  <si>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</si>
  <si>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</si>
  <si>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</si>
  <si>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</si>
  <si>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</si>
  <si>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</si>
  <si>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</si>
  <si>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</si>
  <si>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</si>
  <si>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</si>
  <si>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</si>
  <si>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</si>
  <si>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</si>
  <si>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</si>
  <si>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</si>
  <si>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</si>
  <si>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</si>
  <si>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</si>
  <si>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</si>
  <si>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</si>
  <si>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</si>
  <si>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</si>
  <si>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</si>
  <si>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</si>
  <si>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</si>
  <si>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</si>
  <si>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</si>
  <si>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</si>
  <si>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</si>
  <si>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</si>
  <si>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</si>
  <si>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</si>
  <si>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</si>
  <si>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</si>
  <si>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</si>
  <si>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</si>
  <si>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</si>
  <si>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</si>
  <si>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</si>
  <si>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</si>
  <si>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</si>
  <si>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</si>
  <si>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</si>
  <si>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</si>
  <si>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</si>
  <si>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</si>
  <si>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</si>
  <si>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</si>
  <si>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</si>
  <si>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</si>
  <si>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</si>
  <si>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</si>
  <si>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</si>
  <si>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</si>
  <si>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</si>
  <si>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</si>
  <si>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</si>
  <si>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</si>
  <si>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</si>
  <si>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</si>
  <si>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</si>
  <si>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</si>
  <si>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</si>
  <si>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</si>
  <si>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</si>
  <si>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</si>
  <si>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</si>
  <si>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</si>
  <si>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</si>
  <si>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</si>
  <si>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</si>
  <si>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</si>
  <si>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</si>
  <si>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</si>
  <si>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</si>
  <si>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</si>
  <si>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</si>
  <si>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</si>
  <si>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</si>
  <si>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</si>
  <si>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</si>
  <si>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</si>
  <si>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</si>
  <si>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</si>
  <si>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</si>
  <si>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</si>
  <si>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</si>
  <si>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</si>
  <si>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</si>
  <si>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</si>
  <si>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</si>
  <si>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</si>
  <si>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</si>
  <si>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</si>
  <si>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</si>
  <si>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</si>
  <si>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</si>
  <si>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</si>
  <si>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</si>
  <si>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</si>
  <si>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</si>
  <si>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</si>
  <si>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</si>
  <si>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</si>
  <si>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</si>
  <si>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</si>
  <si>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</si>
  <si>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</si>
  <si>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</si>
  <si>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</si>
  <si>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</si>
  <si>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</si>
  <si>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</si>
  <si>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</si>
  <si>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</si>
  <si>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</si>
  <si>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</si>
  <si>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</si>
  <si>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</si>
  <si>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</si>
  <si>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</si>
  <si>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</si>
  <si>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</si>
  <si>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</si>
  <si>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</si>
  <si>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</si>
  <si>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</si>
  <si>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</si>
  <si>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</si>
  <si>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</si>
  <si>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</si>
  <si>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</si>
  <si>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</si>
  <si>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</si>
  <si>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</si>
  <si>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</si>
  <si>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</si>
  <si>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</si>
  <si>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</si>
  <si>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</si>
  <si>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</si>
  <si>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</si>
  <si>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</si>
  <si>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</si>
  <si>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</si>
  <si>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</si>
  <si>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</si>
  <si>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</si>
  <si>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</si>
  <si>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</si>
  <si>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</si>
  <si>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</si>
  <si>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</si>
  <si>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</si>
  <si>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</si>
  <si>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</si>
  <si>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</si>
  <si>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</si>
  <si>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</si>
  <si>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</si>
  <si>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</si>
  <si>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</si>
  <si>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</si>
  <si>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</si>
  <si>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</si>
  <si>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</si>
  <si>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</si>
  <si>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</si>
  <si>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</si>
  <si>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</si>
  <si>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</si>
  <si>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</si>
  <si>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</si>
  <si>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</si>
  <si>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</si>
  <si>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</si>
  <si>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</si>
  <si>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</si>
  <si>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</si>
  <si>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</si>
  <si>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</si>
  <si>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</si>
  <si>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</si>
  <si>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</si>
  <si>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</si>
  <si>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</si>
  <si>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</si>
  <si>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</si>
  <si>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</si>
  <si>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</si>
  <si>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</si>
  <si>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</si>
  <si>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</si>
  <si>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</si>
  <si>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</si>
  <si>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</si>
  <si>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</si>
  <si>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</si>
  <si>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</si>
  <si>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</si>
  <si>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</si>
  <si>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</si>
  <si>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</si>
  <si>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</si>
  <si>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</si>
  <si>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</si>
  <si>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</si>
  <si>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</si>
  <si>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</si>
  <si>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</si>
  <si>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</si>
  <si>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</si>
  <si>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</si>
  <si>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</si>
  <si>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</si>
  <si>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</si>
  <si>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</si>
  <si>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</si>
  <si>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</si>
  <si>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</si>
  <si>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</si>
  <si>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</si>
  <si>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</si>
  <si>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</si>
  <si>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</si>
  <si>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</si>
  <si>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</si>
  <si>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</si>
  <si>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</si>
  <si>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</si>
  <si>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</si>
  <si>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</si>
  <si>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</si>
  <si>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</si>
  <si>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</si>
  <si>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</si>
  <si>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</si>
  <si>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</si>
  <si>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</si>
  <si>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</si>
  <si>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</si>
  <si>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</si>
  <si>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</si>
  <si>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</si>
  <si>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</si>
  <si>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</si>
  <si>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</si>
  <si>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</si>
  <si>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</si>
  <si>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</si>
  <si>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</si>
  <si>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</si>
  <si>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</si>
  <si>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</si>
  <si>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</si>
  <si>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</si>
  <si>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</si>
  <si>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</si>
  <si>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</si>
  <si>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</si>
  <si>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</si>
  <si>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</si>
  <si>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</si>
  <si>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</si>
  <si>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</si>
  <si>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</si>
  <si>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</si>
  <si>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</si>
  <si>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</si>
  <si>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</si>
  <si>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</si>
  <si>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</si>
  <si>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</si>
  <si>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</si>
  <si>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</si>
  <si>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</si>
  <si>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</si>
  <si>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</si>
  <si>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</si>
  <si>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</si>
  <si>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</si>
  <si>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</si>
  <si>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</si>
  <si>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</si>
  <si>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</si>
  <si>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</si>
  <si>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</si>
  <si>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</si>
  <si>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</si>
  <si>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</si>
  <si>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</si>
  <si>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</si>
  <si>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</si>
  <si>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</si>
  <si>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</si>
  <si>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</si>
  <si>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</si>
  <si>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</si>
  <si>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</si>
  <si>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</si>
  <si>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</si>
  <si>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</si>
  <si>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</si>
  <si>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</si>
  <si>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</si>
  <si>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</si>
  <si>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</si>
  <si>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</si>
  <si>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</si>
  <si>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</si>
  <si>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</si>
  <si>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</si>
  <si>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</si>
  <si>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</si>
  <si>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</si>
  <si>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</si>
  <si>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</si>
  <si>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</si>
  <si>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</si>
  <si>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</si>
  <si>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</si>
  <si>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</si>
  <si>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</si>
  <si>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</si>
  <si>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</si>
  <si>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</si>
  <si>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</si>
  <si>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</si>
  <si>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</si>
  <si>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</si>
  <si>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</si>
  <si>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</si>
  <si>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</si>
  <si>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</si>
  <si>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</si>
  <si>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</si>
  <si>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</si>
  <si>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</si>
  <si>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</si>
  <si>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</si>
  <si>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</si>
  <si>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</si>
  <si>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</si>
  <si>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</si>
  <si>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</si>
  <si>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</si>
  <si>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</si>
  <si>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</si>
  <si>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</si>
  <si>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</si>
  <si>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</si>
  <si>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</si>
  <si>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</si>
  <si>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</si>
  <si>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</si>
  <si>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</si>
  <si>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</si>
  <si>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</si>
  <si>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</si>
  <si>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</si>
  <si>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</si>
  <si>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</si>
  <si>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</si>
  <si>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</si>
  <si>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</si>
  <si>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</si>
  <si>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</si>
  <si>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</si>
  <si>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</si>
  <si>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</si>
  <si>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</si>
  <si>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</si>
  <si>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</si>
  <si>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</si>
  <si>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</si>
  <si>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</si>
  <si>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</si>
  <si>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</si>
  <si>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</si>
  <si>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</si>
  <si>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</si>
  <si>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</si>
  <si>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</si>
  <si>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</si>
  <si>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</si>
  <si>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</si>
  <si>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</si>
  <si>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</si>
  <si>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</si>
  <si>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</si>
  <si>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</si>
  <si>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</si>
  <si>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</si>
  <si>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</si>
  <si>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</si>
  <si>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</si>
  <si>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</si>
  <si>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</si>
  <si>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</si>
  <si>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</si>
  <si>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</si>
  <si>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</si>
  <si>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</si>
  <si>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</si>
  <si>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</si>
  <si>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</si>
  <si>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</si>
  <si>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</si>
  <si>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</si>
  <si>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</si>
  <si>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</si>
  <si>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</si>
  <si>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</si>
  <si>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</si>
  <si>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</si>
  <si>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</si>
  <si>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</si>
  <si>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</si>
  <si>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</si>
  <si>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</si>
  <si>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</si>
  <si>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</si>
  <si>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</si>
  <si>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</si>
  <si>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</si>
  <si>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</si>
  <si>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</si>
  <si>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</si>
  <si>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</si>
  <si>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</si>
  <si>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</si>
  <si>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</si>
  <si>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</si>
  <si>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</si>
  <si>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</si>
  <si>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</si>
  <si>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</si>
  <si>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</si>
  <si>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</si>
  <si>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</si>
  <si>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</si>
  <si>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</si>
  <si>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</si>
  <si>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</si>
  <si>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</si>
  <si>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</si>
  <si>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</si>
  <si>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</si>
  <si>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</si>
  <si>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</si>
  <si>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</si>
  <si>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</si>
  <si>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</si>
  <si>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</si>
  <si>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</si>
  <si>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</si>
  <si>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</si>
  <si>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</si>
  <si>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</si>
  <si>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</si>
  <si>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</si>
  <si>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</si>
  <si>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</si>
  <si>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</si>
  <si>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</si>
  <si>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</si>
  <si>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</si>
  <si>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</si>
  <si>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</si>
  <si>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</si>
  <si>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</si>
  <si>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</si>
  <si>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</si>
  <si>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</si>
  <si>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</si>
  <si>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</si>
  <si>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</si>
  <si>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</si>
  <si>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</si>
  <si>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</si>
  <si>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</si>
  <si>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</si>
  <si>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</si>
  <si>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</si>
  <si>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</si>
  <si>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</si>
  <si>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</si>
  <si>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</si>
  <si>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</si>
  <si>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</si>
  <si>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</si>
  <si>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</si>
  <si>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</si>
  <si>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</si>
  <si>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</si>
  <si>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</si>
  <si>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</si>
  <si>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</si>
  <si>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</si>
  <si>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</si>
  <si>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</si>
  <si>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</si>
  <si>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</si>
  <si>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</si>
  <si>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</si>
  <si>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</si>
  <si>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</si>
  <si>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</si>
  <si>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</si>
  <si>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</si>
  <si>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</si>
  <si>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</si>
  <si>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</si>
  <si>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</si>
  <si>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</si>
  <si>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</si>
  <si>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</si>
  <si>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</si>
  <si>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</si>
  <si>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</si>
  <si>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</si>
  <si>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</si>
  <si>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</si>
  <si>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</si>
  <si>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</si>
  <si>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</si>
  <si>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</si>
  <si>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</si>
  <si>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</si>
  <si>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</si>
  <si>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</si>
  <si>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</si>
  <si>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</si>
  <si>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</si>
  <si>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</si>
  <si>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</si>
  <si>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</si>
  <si>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</si>
  <si>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</si>
  <si>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</si>
  <si>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</si>
  <si>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</si>
  <si>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</si>
  <si>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</si>
  <si>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</si>
  <si>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</si>
  <si>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</si>
  <si>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</si>
  <si>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</si>
  <si>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</si>
  <si>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</si>
  <si>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</si>
  <si>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</si>
  <si>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</si>
  <si>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</si>
  <si>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</si>
  <si>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</si>
  <si>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</si>
  <si>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</si>
  <si>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</si>
  <si>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</si>
  <si>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</si>
  <si>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</si>
  <si>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</si>
  <si>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</si>
  <si>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</si>
  <si>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</si>
  <si>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</si>
  <si>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</si>
  <si>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</si>
  <si>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</si>
  <si>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</si>
  <si>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</si>
  <si>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</si>
  <si>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</si>
  <si>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</si>
  <si>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</si>
  <si>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</si>
  <si>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</si>
  <si>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</si>
  <si>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</si>
  <si>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</si>
  <si>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</si>
  <si>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</si>
  <si>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</si>
  <si>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</si>
  <si>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</si>
  <si>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</si>
  <si>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</si>
  <si>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</si>
  <si>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</si>
  <si>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</si>
  <si>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</si>
  <si>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</si>
  <si>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</si>
  <si>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</si>
  <si>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</si>
  <si>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</si>
  <si>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</si>
  <si>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</si>
  <si>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</si>
  <si>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</si>
  <si>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</si>
  <si>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</si>
  <si>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</si>
  <si>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</si>
  <si>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</si>
  <si>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</si>
  <si>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</si>
  <si>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</si>
  <si>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</si>
  <si>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</si>
  <si>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</si>
  <si>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</si>
  <si>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</si>
  <si>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</si>
  <si>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</si>
  <si>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</si>
  <si>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</si>
  <si>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</si>
  <si>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</si>
  <si>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</si>
  <si>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</si>
  <si>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</si>
  <si>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</si>
  <si>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</si>
  <si>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</si>
  <si>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</si>
  <si>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</si>
  <si>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</si>
  <si>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</si>
  <si>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</si>
  <si>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</si>
  <si>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</si>
  <si>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</si>
  <si>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</si>
  <si>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</si>
  <si>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</si>
  <si>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</si>
  <si>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</si>
  <si>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</si>
  <si>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</si>
  <si>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</si>
  <si>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</si>
  <si>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</si>
  <si>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</si>
  <si>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</si>
  <si>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</si>
  <si>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</si>
  <si>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</si>
  <si>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</si>
  <si>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</si>
  <si>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</si>
  <si>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</si>
  <si>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</si>
  <si>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</si>
  <si>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</si>
  <si>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</si>
  <si>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</si>
  <si>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</si>
  <si>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</si>
  <si>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</si>
  <si>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</si>
  <si>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</si>
  <si>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</si>
  <si>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</si>
  <si>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</si>
  <si>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</si>
  <si>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</si>
  <si>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</si>
  <si>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</si>
  <si>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</si>
  <si>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</si>
  <si>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</si>
  <si>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</si>
  <si>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</si>
  <si>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</si>
  <si>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</si>
  <si>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</si>
  <si>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</si>
  <si>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</si>
  <si>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</si>
  <si>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</si>
  <si>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</si>
  <si>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</si>
  <si>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</si>
  <si>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</si>
  <si>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</si>
  <si>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</si>
  <si>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</si>
  <si>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</si>
  <si>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</si>
  <si>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</si>
  <si>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</si>
  <si>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</si>
  <si>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</si>
  <si>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</si>
  <si>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</si>
  <si>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</si>
  <si>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</si>
  <si>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</si>
  <si>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</si>
  <si>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</si>
  <si>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</si>
  <si>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</si>
  <si>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</si>
  <si>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</si>
  <si>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</si>
  <si>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</si>
  <si>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</si>
  <si>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</si>
  <si>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</si>
  <si>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</si>
  <si>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</si>
  <si>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</si>
  <si>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</si>
  <si>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</si>
  <si>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</si>
  <si>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</si>
  <si>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</si>
  <si>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</si>
  <si>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</si>
  <si>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</si>
  <si>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</si>
  <si>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</si>
  <si>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</si>
  <si>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</si>
  <si>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</si>
  <si>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</si>
  <si>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</si>
  <si>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</si>
  <si>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</si>
  <si>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</si>
  <si>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</si>
  <si>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</si>
  <si>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</si>
  <si>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</si>
  <si>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</si>
  <si>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</si>
  <si>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</si>
  <si>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</si>
  <si>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</si>
  <si>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</si>
  <si>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</si>
  <si>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</si>
  <si>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</si>
  <si>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</si>
  <si>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</si>
  <si>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</si>
  <si>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</si>
  <si>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</si>
  <si>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</si>
  <si>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</si>
  <si>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</si>
  <si>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</si>
  <si>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</si>
  <si>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</si>
  <si>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</si>
  <si>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</si>
  <si>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</si>
  <si>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</si>
  <si>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</si>
  <si>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</si>
  <si>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</si>
  <si>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</si>
  <si>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</si>
  <si>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</si>
  <si>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</si>
  <si>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</si>
  <si>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</si>
  <si>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</si>
  <si>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</si>
  <si>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</si>
  <si>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</si>
  <si>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</si>
  <si>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</si>
  <si>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</si>
  <si>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</si>
  <si>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</si>
  <si>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</si>
  <si>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</si>
  <si>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</si>
  <si>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</si>
  <si>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</si>
  <si>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</si>
  <si>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</si>
  <si>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</si>
  <si>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</si>
  <si>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</si>
  <si>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</si>
  <si>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</si>
  <si>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</si>
  <si>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</si>
  <si>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</si>
  <si>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</si>
  <si>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</si>
  <si>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</si>
  <si>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</si>
  <si>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</si>
  <si>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</si>
  <si>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</si>
  <si>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</si>
  <si>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</si>
  <si>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</si>
  <si>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</si>
  <si>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</si>
  <si>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</si>
  <si>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</si>
  <si>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</si>
  <si>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</si>
  <si>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</si>
  <si>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</si>
  <si>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</si>
  <si>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</si>
  <si>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</si>
  <si>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</si>
  <si>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</si>
  <si>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</si>
  <si>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</si>
  <si>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</si>
  <si>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</si>
  <si>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</si>
  <si>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</si>
  <si>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</si>
  <si>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</si>
  <si>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</si>
  <si>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</si>
  <si>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</si>
  <si>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</si>
  <si>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</si>
  <si>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</si>
  <si>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</si>
  <si>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</si>
  <si>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</si>
  <si>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</si>
  <si>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</si>
  <si>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</si>
  <si>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</si>
  <si>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</si>
  <si>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</si>
  <si>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</si>
  <si>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</si>
  <si>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</si>
  <si>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</si>
  <si>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</si>
  <si>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</si>
  <si>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</si>
  <si>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</si>
  <si>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</si>
  <si>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</si>
  <si>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</si>
  <si>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</si>
  <si>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</si>
  <si>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</si>
  <si>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</si>
  <si>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</si>
  <si>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</si>
  <si>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</si>
  <si>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</si>
  <si>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</si>
  <si>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</si>
  <si>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</si>
  <si>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</si>
  <si>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</si>
  <si>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</si>
  <si>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</si>
  <si>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</si>
  <si>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</si>
  <si>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</si>
  <si>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</si>
  <si>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</si>
  <si>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</si>
  <si>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</si>
  <si>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</si>
  <si>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</si>
  <si>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</si>
  <si>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</si>
  <si>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</si>
  <si>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</si>
  <si>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</si>
  <si>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</si>
  <si>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</si>
  <si>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</si>
  <si>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</si>
  <si>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</si>
  <si>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</si>
  <si>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</si>
  <si>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</si>
  <si>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</si>
  <si>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</si>
  <si>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</si>
  <si>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</si>
  <si>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</si>
  <si>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</si>
  <si>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</si>
  <si>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</si>
  <si>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</si>
  <si>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</si>
  <si>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</si>
  <si>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</si>
  <si>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</si>
  <si>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</si>
  <si>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</si>
  <si>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</si>
  <si>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</si>
  <si>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</si>
  <si>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</si>
  <si>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</si>
  <si>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</si>
  <si>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</si>
  <si>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</si>
  <si>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</si>
  <si>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</si>
  <si>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</si>
  <si>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</si>
  <si>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</si>
  <si>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</si>
  <si>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</si>
  <si>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</si>
  <si>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</si>
  <si>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</si>
  <si>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</si>
  <si>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</si>
  <si>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</si>
  <si>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</si>
  <si>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</si>
  <si>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</si>
  <si>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</si>
  <si>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</si>
  <si>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</si>
  <si>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</si>
  <si>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</si>
  <si>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</si>
  <si>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</si>
  <si>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</si>
  <si>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</si>
  <si>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</si>
  <si>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</si>
  <si>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</si>
  <si>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</si>
  <si>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</si>
  <si>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</si>
  <si>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</si>
  <si>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</si>
  <si>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</si>
  <si>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</si>
  <si>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</si>
  <si>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</si>
  <si>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</si>
  <si>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</si>
  <si>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</si>
  <si>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</si>
  <si>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</si>
  <si>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</si>
  <si>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</si>
  <si>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</si>
  <si>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</si>
  <si>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</si>
  <si>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</si>
  <si>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</si>
  <si>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</si>
  <si>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</si>
  <si>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</si>
  <si>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</si>
  <si>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</si>
  <si>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</si>
  <si>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</si>
  <si>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</si>
  <si>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</si>
  <si>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</si>
  <si>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</si>
  <si>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</si>
  <si>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</si>
  <si>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</si>
  <si>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</si>
  <si>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</si>
  <si>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</si>
  <si>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</si>
  <si>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</si>
  <si>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</si>
  <si>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</si>
  <si>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</si>
  <si>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</si>
  <si>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</si>
  <si>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</si>
  <si>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</si>
  <si>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</si>
  <si>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</si>
  <si>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</si>
  <si>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</si>
  <si>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</si>
  <si>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</si>
  <si>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</si>
  <si>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</si>
  <si>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</si>
  <si>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</si>
  <si>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</si>
  <si>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</si>
  <si>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</si>
  <si>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</si>
  <si>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</si>
  <si>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</si>
  <si>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</si>
  <si>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</si>
  <si>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</si>
  <si>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</si>
  <si>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</si>
  <si>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</si>
  <si>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</si>
  <si>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</si>
  <si>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</si>
  <si>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</si>
  <si>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</si>
  <si>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</si>
  <si>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</si>
  <si>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</si>
  <si>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</si>
  <si>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</si>
  <si>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</si>
  <si>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</si>
  <si>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</si>
  <si>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</si>
  <si>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</si>
  <si>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</si>
  <si>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</si>
  <si>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</si>
  <si>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</si>
  <si>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</si>
  <si>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</si>
  <si>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</si>
  <si>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</si>
  <si>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</si>
  <si>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</si>
  <si>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</si>
  <si>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</si>
  <si>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</si>
  <si>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</si>
  <si>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</si>
  <si>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</si>
  <si>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</si>
  <si>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</si>
  <si>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</si>
  <si>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</si>
  <si>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</si>
  <si>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</si>
  <si>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</si>
  <si>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</si>
  <si>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</si>
  <si>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</si>
  <si>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</si>
  <si>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</si>
  <si>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</si>
  <si>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</si>
  <si>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</si>
  <si>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</si>
  <si>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</si>
  <si>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</si>
  <si>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</si>
  <si>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</si>
  <si>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</si>
  <si>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</si>
  <si>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</si>
  <si>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</si>
  <si>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</si>
  <si>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</si>
  <si>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</si>
  <si>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</si>
  <si>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</si>
  <si>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</si>
  <si>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</si>
  <si>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</si>
  <si>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</si>
  <si>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</si>
  <si>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</si>
  <si>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</si>
  <si>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</si>
  <si>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</si>
  <si>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</si>
  <si>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</si>
  <si>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</si>
  <si>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</si>
  <si>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</si>
  <si>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</si>
  <si>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</si>
  <si>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</si>
  <si>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</si>
  <si>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</si>
  <si>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</si>
  <si>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</si>
  <si>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</si>
  <si>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</si>
  <si>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</si>
  <si>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</si>
  <si>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</si>
  <si>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</si>
  <si>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</si>
  <si>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</si>
  <si>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</si>
  <si>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</si>
  <si>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</si>
  <si>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</si>
  <si>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</si>
  <si>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</si>
  <si>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</si>
  <si>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</si>
  <si>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</si>
  <si>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</si>
  <si>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</si>
  <si>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</si>
  <si>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</si>
  <si>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</si>
  <si>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</si>
  <si>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</si>
  <si>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</si>
  <si>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</si>
  <si>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</si>
  <si>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</si>
  <si>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</si>
  <si>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</si>
  <si>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</si>
  <si>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</si>
  <si>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</si>
  <si>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</si>
  <si>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</si>
  <si>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</si>
  <si>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</si>
  <si>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</si>
  <si>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</si>
  <si>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</si>
  <si>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</si>
  <si>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</si>
  <si>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</si>
  <si>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</si>
  <si>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</si>
  <si>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</si>
  <si>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</si>
  <si>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</si>
  <si>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</si>
  <si>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</si>
  <si>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</si>
  <si>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</si>
  <si>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</si>
  <si>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</si>
  <si>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</si>
  <si>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</si>
  <si>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</si>
  <si>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</si>
  <si>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</si>
  <si>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</si>
  <si>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</si>
  <si>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</si>
  <si>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</si>
  <si>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</si>
  <si>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</si>
  <si>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</si>
  <si>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</si>
  <si>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</si>
  <si>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</si>
  <si>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</si>
  <si>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</si>
  <si>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</si>
  <si>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</si>
  <si>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</si>
  <si>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</si>
  <si>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</si>
  <si>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</si>
  <si>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</si>
  <si>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</si>
  <si>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</si>
  <si>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</si>
  <si>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</si>
  <si>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</si>
  <si>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</si>
  <si>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</si>
  <si>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</si>
  <si>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</si>
  <si>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</si>
  <si>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</si>
  <si>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</si>
  <si>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</si>
  <si>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</si>
  <si>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</si>
  <si>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</si>
  <si>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</si>
  <si>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</si>
  <si>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</si>
  <si>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</si>
  <si>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</si>
  <si>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</si>
  <si>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</si>
  <si>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</si>
  <si>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</si>
  <si>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</si>
  <si>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</si>
  <si>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</si>
  <si>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</si>
  <si>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</si>
  <si>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</si>
  <si>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</si>
  <si>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</si>
  <si>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</si>
  <si>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</si>
  <si>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</si>
  <si>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</si>
  <si>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</si>
  <si>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</si>
  <si>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</si>
  <si>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</si>
  <si>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</si>
  <si>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</si>
  <si>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</si>
  <si>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</si>
  <si>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</si>
  <si>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</si>
  <si>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</si>
  <si>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</si>
  <si>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</si>
  <si>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</si>
  <si>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</si>
  <si>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</si>
  <si>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</si>
  <si>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</si>
  <si>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</si>
  <si>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</si>
  <si>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</si>
  <si>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</si>
  <si>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</si>
  <si>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</si>
  <si>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</si>
  <si>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</si>
  <si>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</si>
  <si>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</si>
  <si>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</si>
  <si>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</si>
  <si>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</si>
  <si>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</si>
  <si>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</si>
  <si>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</si>
  <si>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</si>
  <si>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</si>
  <si>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</si>
  <si>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</si>
  <si>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</si>
  <si>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</si>
  <si>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</si>
  <si>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</si>
  <si>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</si>
  <si>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</si>
  <si>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</si>
  <si>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</si>
  <si>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</si>
  <si>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</si>
  <si>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</si>
  <si>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</si>
  <si>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</si>
  <si>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</si>
  <si>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</si>
  <si>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</si>
  <si>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</si>
  <si>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</si>
  <si>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</si>
  <si>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</si>
  <si>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</si>
  <si>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</si>
  <si>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</si>
  <si>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</si>
  <si>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</si>
  <si>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</si>
  <si>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</si>
  <si>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</si>
  <si>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</si>
  <si>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</si>
  <si>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</si>
  <si>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</si>
  <si>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</si>
  <si>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</si>
  <si>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</si>
  <si>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</si>
  <si>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</si>
  <si>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</si>
  <si>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</si>
  <si>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</si>
  <si>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</si>
  <si>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</si>
  <si>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</si>
  <si>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</si>
  <si>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</si>
  <si>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</si>
  <si>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</si>
  <si>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</si>
  <si>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</si>
  <si>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</si>
  <si>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</si>
  <si>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</si>
  <si>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</si>
  <si>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</si>
  <si>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</si>
  <si>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</si>
  <si>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</si>
  <si>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</si>
  <si>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</si>
  <si>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</si>
  <si>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</si>
  <si>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</si>
  <si>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</si>
  <si>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</si>
  <si>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</si>
  <si>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</si>
  <si>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</si>
  <si>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</si>
  <si>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</si>
  <si>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</si>
  <si>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</si>
  <si>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</si>
  <si>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</si>
  <si>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</si>
  <si>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</si>
  <si>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</si>
  <si>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</si>
  <si>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</si>
  <si>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</si>
  <si>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</si>
  <si>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</si>
  <si>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</si>
  <si>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</si>
  <si>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</si>
  <si>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</si>
  <si>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</si>
  <si>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</si>
  <si>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</si>
  <si>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</si>
  <si>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</si>
  <si>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</si>
  <si>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</si>
  <si>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</si>
  <si>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</si>
  <si>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</si>
  <si>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</si>
  <si>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</si>
  <si>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</si>
  <si>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</si>
  <si>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</si>
  <si>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</si>
  <si>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</si>
  <si>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</si>
  <si>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</si>
  <si>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</si>
  <si>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</si>
  <si>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</si>
  <si>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</si>
  <si>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</si>
  <si>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</si>
  <si>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</si>
  <si>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</si>
  <si>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</si>
  <si>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</si>
  <si>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</si>
  <si>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</si>
  <si>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</si>
  <si>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</si>
  <si>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</si>
  <si>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</si>
  <si>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</si>
  <si>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</si>
  <si>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</si>
  <si>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</si>
  <si>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</si>
  <si>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</si>
  <si>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</si>
  <si>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</si>
  <si>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</si>
  <si>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</si>
  <si>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</si>
  <si>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</si>
  <si>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</si>
  <si>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</si>
  <si>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</si>
  <si>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</si>
  <si>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</si>
  <si>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</si>
  <si>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</si>
  <si>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</si>
  <si>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</si>
  <si>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</si>
  <si>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</si>
  <si>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</si>
  <si>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</si>
  <si>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</si>
  <si>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</si>
  <si>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</si>
  <si>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</si>
  <si>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</si>
  <si>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</si>
  <si>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</si>
  <si>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</si>
  <si>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</si>
  <si>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</si>
  <si>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</si>
  <si>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</si>
  <si>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</si>
  <si>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</si>
  <si>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</si>
  <si>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</si>
  <si>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</si>
  <si>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</si>
  <si>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</si>
  <si>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</si>
  <si>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</si>
  <si>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</si>
  <si>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</si>
  <si>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</si>
  <si>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</si>
  <si>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</si>
  <si>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</si>
  <si>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</si>
  <si>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</si>
  <si>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</si>
  <si>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</si>
  <si>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</si>
  <si>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</si>
  <si>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</si>
  <si>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</si>
  <si>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</si>
  <si>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</si>
  <si>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</si>
  <si>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</si>
  <si>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</si>
  <si>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</si>
  <si>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</si>
  <si>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</si>
  <si>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</si>
  <si>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</si>
  <si>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</si>
  <si>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</si>
  <si>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</si>
  <si>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</si>
  <si>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</si>
  <si>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</si>
  <si>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</si>
  <si>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</si>
  <si>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</si>
  <si>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</si>
  <si>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</si>
  <si>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</si>
  <si>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</si>
  <si>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</si>
  <si>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</si>
  <si>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</si>
  <si>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</si>
  <si>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</si>
  <si>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</si>
  <si>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</si>
  <si>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</si>
  <si>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</si>
  <si>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</si>
  <si>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</si>
  <si>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</si>
  <si>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</si>
  <si>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</si>
  <si>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</si>
  <si>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</si>
  <si>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</si>
  <si>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</si>
  <si>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</si>
  <si>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</si>
  <si>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</si>
  <si>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</si>
  <si>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</si>
  <si>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</si>
  <si>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</si>
  <si>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</si>
  <si>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</si>
  <si>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</si>
  <si>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</si>
  <si>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</si>
  <si>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</si>
  <si>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</si>
  <si>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</si>
  <si>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</si>
  <si>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</si>
  <si>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</si>
  <si>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</si>
  <si>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</si>
  <si>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</si>
  <si>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</si>
  <si>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</si>
  <si>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</si>
  <si>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</si>
  <si>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</si>
  <si>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</si>
  <si>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</si>
  <si>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</si>
  <si>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</si>
  <si>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</si>
  <si>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</si>
  <si>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</si>
  <si>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</si>
  <si>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</si>
  <si>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</si>
  <si>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</si>
  <si>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</si>
  <si>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</si>
  <si>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</si>
  <si>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</si>
  <si>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</si>
  <si>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</si>
  <si>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</si>
  <si>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</si>
  <si>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</si>
  <si>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</si>
  <si>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</si>
  <si>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</si>
  <si>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</si>
  <si>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</si>
  <si>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</si>
  <si>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</si>
  <si>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</si>
  <si>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</si>
  <si>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</si>
  <si>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</si>
  <si>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</si>
  <si>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</si>
  <si>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</si>
  <si>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</si>
  <si>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</si>
  <si>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</si>
  <si>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</si>
  <si>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</si>
  <si>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</si>
  <si>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</si>
  <si>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</si>
  <si>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</si>
  <si>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</si>
  <si>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</si>
  <si>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</si>
  <si>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</si>
  <si>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</si>
  <si>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</si>
  <si>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</si>
  <si>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</si>
  <si>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</si>
  <si>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</si>
  <si>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</si>
  <si>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</si>
  <si>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</si>
  <si>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</si>
  <si>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</si>
  <si>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</si>
  <si>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</si>
  <si>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</si>
  <si>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</si>
  <si>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</si>
  <si>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</si>
  <si>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</si>
  <si>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</si>
  <si>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</si>
  <si>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</si>
  <si>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</si>
  <si>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</si>
  <si>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</si>
  <si>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</si>
  <si>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</si>
  <si>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</si>
  <si>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</si>
  <si>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</si>
  <si>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</si>
  <si>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</si>
  <si>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</si>
  <si>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</si>
  <si>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</si>
  <si>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</si>
  <si>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</si>
  <si>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</si>
  <si>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</si>
  <si>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</si>
  <si>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</si>
  <si>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</si>
  <si>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</si>
  <si>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</si>
  <si>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</si>
  <si>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</si>
  <si>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</si>
  <si>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</si>
  <si>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</si>
  <si>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</si>
  <si>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</si>
  <si>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</si>
  <si>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</si>
  <si>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</si>
  <si>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</si>
  <si>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</si>
  <si>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</si>
  <si>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</si>
  <si>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</si>
  <si>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</si>
  <si>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</si>
  <si>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</si>
  <si>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</si>
  <si>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</si>
  <si>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</si>
  <si>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</si>
  <si>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</si>
  <si>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</si>
  <si>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</si>
  <si>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</si>
  <si>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</si>
  <si>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</si>
  <si>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</si>
  <si>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</si>
  <si>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</si>
  <si>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</si>
  <si>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</si>
  <si>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</si>
  <si>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</si>
  <si>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</si>
  <si>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</si>
  <si>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</si>
  <si>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</si>
  <si>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</si>
  <si>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</si>
  <si>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</si>
  <si>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</si>
  <si>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</si>
  <si>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</si>
  <si>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</si>
  <si>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</si>
  <si>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</si>
  <si>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</si>
  <si>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</si>
  <si>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</si>
  <si>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</si>
  <si>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</si>
  <si>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</si>
  <si>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</si>
  <si>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</si>
  <si>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</si>
  <si>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</si>
  <si>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</si>
  <si>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</si>
  <si>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</si>
  <si>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</si>
  <si>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</si>
  <si>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</si>
  <si>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</si>
  <si>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</si>
  <si>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</si>
  <si>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</si>
  <si>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</si>
  <si>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</si>
  <si>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</si>
  <si>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</si>
  <si>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</si>
  <si>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</si>
  <si>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</si>
  <si>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</si>
  <si>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</si>
  <si>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</si>
  <si>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</si>
  <si>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</si>
  <si>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</si>
  <si>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</si>
  <si>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</si>
  <si>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</si>
  <si>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</si>
  <si>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</si>
  <si>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</si>
  <si>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</si>
  <si>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</si>
  <si>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</si>
  <si>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</si>
  <si>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</si>
  <si>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</si>
  <si>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</si>
  <si>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</si>
  <si>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</si>
  <si>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</si>
  <si>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</si>
  <si>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</si>
  <si>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</si>
  <si>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</si>
  <si>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</si>
  <si>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</si>
  <si>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</si>
  <si>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</si>
  <si>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</si>
  <si>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</si>
  <si>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</si>
  <si>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</si>
  <si>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</si>
  <si>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</si>
  <si>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</si>
  <si>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</si>
  <si>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</si>
  <si>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</si>
  <si>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</si>
  <si>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</si>
  <si>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</si>
  <si>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</si>
  <si>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</si>
  <si>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</si>
  <si>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</si>
  <si>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</si>
  <si>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</si>
  <si>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</si>
  <si>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</si>
  <si>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</si>
  <si>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</si>
  <si>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</si>
  <si>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</si>
  <si>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</si>
  <si>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</si>
  <si>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</si>
  <si>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</si>
  <si>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</si>
  <si>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</si>
  <si>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</si>
  <si>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</si>
  <si>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</si>
  <si>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</si>
  <si>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</si>
  <si>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</si>
  <si>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</si>
  <si>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</si>
  <si>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</si>
  <si>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</si>
  <si>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</si>
  <si>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</si>
  <si>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</si>
  <si>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</si>
  <si>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</si>
  <si>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</si>
  <si>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</si>
  <si>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</si>
  <si>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</si>
  <si>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</si>
  <si>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</si>
  <si>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</si>
  <si>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</si>
  <si>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</si>
  <si>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</si>
  <si>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</si>
  <si>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</si>
  <si>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</si>
  <si>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</si>
  <si>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</si>
  <si>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</si>
  <si>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</si>
  <si>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</si>
  <si>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</si>
  <si>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</si>
  <si>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</si>
  <si>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</si>
  <si>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</si>
  <si>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</si>
  <si>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</si>
  <si>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</si>
  <si>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</si>
  <si>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</si>
  <si>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</si>
  <si>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</si>
  <si>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</si>
  <si>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</si>
  <si>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</si>
  <si>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</si>
  <si>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</si>
  <si>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</si>
  <si>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</si>
  <si>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</si>
  <si>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</si>
  <si>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</si>
  <si>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</si>
  <si>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</si>
  <si>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</si>
  <si>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</si>
  <si>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</si>
  <si>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</si>
  <si>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</si>
  <si>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</si>
  <si>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</si>
  <si>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</si>
  <si>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</si>
  <si>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</si>
  <si>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</si>
  <si>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</si>
  <si>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</si>
  <si>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</si>
  <si>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</si>
  <si>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</si>
  <si>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</si>
  <si>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</si>
  <si>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</si>
  <si>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</si>
  <si>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</si>
  <si>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</si>
  <si>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</si>
  <si>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</si>
  <si>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</si>
  <si>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</si>
  <si>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</si>
  <si>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</si>
  <si>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</si>
  <si>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</si>
  <si>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</si>
  <si>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</si>
  <si>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</si>
  <si>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</si>
  <si>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</si>
  <si>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</si>
  <si>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</si>
  <si>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</si>
  <si>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</si>
  <si>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</si>
  <si>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</si>
  <si>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</si>
  <si>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</si>
  <si>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</si>
  <si>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</si>
  <si>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</si>
  <si>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</si>
  <si>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</si>
  <si>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</si>
  <si>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</si>
  <si>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</si>
  <si>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</si>
  <si>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</si>
  <si>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</si>
  <si>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</si>
  <si>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</si>
  <si>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</si>
  <si>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</si>
  <si>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</si>
  <si>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</si>
  <si>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</si>
  <si>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</si>
  <si>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</si>
  <si>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</si>
  <si>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</si>
  <si>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</si>
  <si>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</si>
  <si>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</si>
  <si>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</si>
  <si>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</si>
  <si>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</si>
  <si>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</si>
  <si>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</si>
  <si>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</si>
  <si>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</si>
  <si>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</si>
  <si>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</si>
  <si>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</si>
  <si>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</si>
  <si>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</si>
  <si>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</si>
  <si>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</si>
  <si>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</si>
  <si>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</si>
  <si>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</si>
  <si>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</si>
  <si>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</si>
  <si>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</si>
  <si>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</si>
  <si>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</si>
  <si>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</si>
  <si>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</si>
  <si>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</si>
  <si>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</si>
  <si>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</si>
  <si>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</si>
  <si>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</si>
  <si>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</si>
  <si>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</si>
  <si>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</si>
  <si>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</si>
  <si>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</si>
  <si>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</si>
  <si>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</si>
  <si>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</si>
  <si>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</si>
  <si>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</si>
  <si>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</si>
  <si>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</si>
  <si>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</si>
  <si>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</si>
  <si>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</si>
  <si>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</si>
  <si>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</si>
  <si>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</si>
  <si>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</si>
  <si>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</si>
  <si>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</si>
  <si>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</si>
  <si>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</si>
  <si>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</si>
  <si>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</si>
  <si>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</si>
  <si>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</si>
  <si>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</si>
  <si>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</si>
  <si>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</si>
  <si>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</si>
  <si>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</si>
  <si>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</si>
  <si>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</si>
  <si>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</si>
  <si>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</si>
  <si>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</si>
  <si>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</si>
  <si>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</si>
  <si>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</si>
  <si>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</si>
  <si>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</si>
  <si>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</si>
  <si>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</si>
  <si>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</si>
  <si>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</si>
  <si>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</si>
  <si>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</si>
  <si>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</si>
  <si>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</si>
  <si>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</si>
  <si>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</si>
  <si>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</si>
  <si>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</si>
  <si>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</si>
  <si>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</si>
  <si>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</si>
  <si>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</si>
  <si>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</si>
  <si>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</si>
  <si>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</si>
  <si>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</si>
  <si>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</si>
  <si>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</si>
  <si>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</si>
  <si>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</si>
  <si>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</si>
  <si>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</si>
  <si>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</si>
  <si>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</si>
  <si>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</si>
  <si>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</si>
  <si>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</si>
  <si>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</si>
  <si>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</si>
  <si>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</si>
  <si>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</si>
  <si>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</si>
  <si>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</si>
  <si>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</si>
  <si>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</si>
  <si>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</si>
  <si>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</si>
  <si>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</si>
  <si>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</si>
  <si>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</si>
  <si>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</si>
  <si>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</si>
  <si>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</si>
  <si>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</si>
  <si>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</si>
  <si>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</si>
  <si>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</si>
  <si>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</si>
  <si>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</si>
  <si>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</si>
  <si>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</si>
  <si>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</si>
  <si>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</si>
  <si>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</si>
  <si>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</si>
  <si>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</si>
  <si>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</si>
  <si>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</si>
  <si>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</si>
  <si>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</si>
  <si>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</si>
  <si>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</si>
  <si>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</si>
  <si>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</si>
  <si>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</si>
  <si>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</si>
  <si>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</si>
  <si>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</si>
  <si>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</si>
  <si>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</si>
  <si>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</si>
  <si>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</si>
  <si>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</si>
  <si>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</si>
  <si>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</si>
  <si>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</si>
  <si>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</si>
  <si>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</si>
  <si>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</si>
  <si>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</si>
  <si>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</si>
  <si>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</si>
  <si>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</si>
  <si>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</si>
  <si>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</si>
  <si>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</si>
  <si>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</si>
  <si>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</si>
  <si>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</si>
  <si>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</si>
  <si>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</si>
  <si>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</si>
  <si>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</si>
  <si>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</si>
  <si>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</si>
  <si>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</si>
  <si>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</si>
  <si>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</si>
  <si>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</si>
  <si>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</si>
  <si>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</si>
  <si>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</si>
  <si>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</si>
  <si>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</si>
  <si>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</si>
  <si>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</si>
  <si>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</si>
  <si>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</si>
  <si>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</si>
  <si>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</si>
  <si>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</si>
  <si>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</si>
  <si>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</si>
  <si>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</si>
  <si>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</si>
  <si>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</si>
  <si>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</si>
  <si>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</si>
  <si>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</si>
  <si>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</si>
  <si>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</si>
  <si>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</si>
  <si>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</si>
  <si>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</si>
  <si>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</si>
  <si>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</si>
  <si>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</si>
  <si>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</si>
  <si>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</si>
  <si>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</si>
  <si>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</si>
  <si>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</si>
  <si>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</si>
  <si>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</si>
  <si>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</si>
  <si>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</si>
  <si>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</si>
  <si>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</si>
  <si>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</si>
  <si>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</si>
  <si>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</si>
  <si>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</si>
  <si>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</si>
  <si>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</si>
  <si>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</si>
  <si>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</si>
  <si>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</si>
  <si>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</si>
  <si>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</si>
  <si>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</si>
  <si>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</si>
  <si>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</si>
  <si>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</si>
  <si>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</si>
  <si>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</si>
  <si>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</si>
  <si>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</si>
  <si>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</si>
  <si>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</si>
  <si>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</si>
  <si>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</si>
  <si>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</si>
  <si>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</si>
  <si>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</si>
  <si>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</si>
  <si>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</si>
  <si>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</si>
  <si>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</si>
  <si>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</si>
  <si>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</si>
  <si>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</si>
  <si>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</si>
  <si>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</si>
  <si>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</si>
  <si>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</si>
  <si>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</si>
  <si>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</si>
  <si>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</si>
  <si>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</si>
  <si>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</si>
  <si>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</si>
  <si>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</si>
  <si>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</si>
  <si>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</si>
  <si>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</si>
  <si>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</si>
  <si>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</si>
  <si>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</si>
  <si>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</si>
  <si>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</si>
  <si>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</si>
  <si>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</si>
  <si>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</si>
  <si>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</si>
  <si>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</si>
  <si>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</si>
  <si>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</si>
  <si>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</si>
  <si>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</si>
  <si>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</si>
  <si>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</si>
  <si>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</si>
  <si>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</si>
  <si>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</si>
  <si>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</si>
  <si>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</si>
  <si>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</si>
  <si>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</si>
  <si>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</si>
  <si>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</si>
  <si>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</si>
  <si>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</si>
  <si>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</si>
  <si>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</si>
  <si>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</si>
  <si>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</si>
  <si>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</si>
  <si>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</si>
  <si>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</si>
  <si>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</si>
  <si>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</si>
  <si>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</si>
  <si>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</si>
  <si>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</si>
  <si>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</si>
  <si>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</si>
  <si>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</si>
  <si>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</si>
  <si>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</si>
  <si>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</si>
  <si>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</si>
  <si>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</si>
  <si>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</si>
  <si>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</si>
  <si>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</si>
  <si>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</si>
  <si>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</si>
  <si>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</si>
  <si>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</si>
  <si>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</si>
  <si>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</si>
  <si>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</si>
  <si>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</si>
  <si>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</si>
  <si>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</si>
  <si>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</si>
  <si>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</si>
  <si>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</si>
  <si>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</si>
  <si>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</si>
  <si>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</si>
  <si>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</si>
  <si>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</si>
  <si>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</si>
  <si>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</si>
  <si>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</si>
  <si>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</si>
  <si>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</si>
  <si>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</si>
  <si>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</si>
  <si>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</si>
  <si>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</si>
  <si>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</si>
  <si>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</si>
  <si>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</si>
  <si>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</si>
  <si>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</si>
  <si>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</si>
  <si>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</si>
  <si>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</si>
  <si>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</si>
  <si>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</si>
  <si>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</si>
  <si>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</si>
  <si>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</si>
  <si>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</si>
  <si>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</si>
  <si>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</si>
  <si>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</si>
  <si>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</si>
  <si>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</si>
  <si>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</si>
  <si>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</si>
  <si>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</si>
  <si>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</si>
  <si>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</si>
  <si>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</si>
  <si>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</si>
  <si>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</si>
  <si>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</si>
  <si>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</si>
  <si>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</si>
  <si>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</si>
  <si>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</si>
  <si>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</si>
  <si>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</si>
  <si>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</si>
  <si>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</si>
  <si>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</si>
  <si>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</si>
  <si>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</si>
  <si>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</si>
  <si>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</si>
  <si>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</si>
  <si>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</si>
  <si>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</si>
  <si>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</si>
  <si>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</si>
  <si>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</si>
  <si>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</si>
  <si>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</si>
  <si>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</si>
  <si>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</si>
  <si>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</si>
  <si>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</si>
  <si>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</si>
  <si>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</si>
  <si>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</si>
  <si>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</si>
  <si>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</si>
  <si>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</si>
  <si>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</si>
  <si>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</si>
  <si>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</si>
  <si>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</si>
  <si>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</si>
  <si>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</si>
  <si>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</si>
  <si>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</si>
  <si>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</si>
  <si>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</si>
  <si>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</si>
  <si>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</si>
  <si>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</si>
  <si>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</si>
  <si>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</si>
  <si>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</si>
  <si>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</si>
  <si>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</si>
  <si>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</si>
  <si>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</si>
  <si>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</si>
  <si>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</si>
  <si>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</si>
  <si>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</si>
  <si>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</si>
  <si>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</si>
  <si>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</si>
  <si>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</si>
  <si>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</si>
  <si>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</si>
  <si>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</si>
  <si>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</si>
  <si>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</si>
  <si>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</si>
  <si>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</si>
  <si>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</si>
  <si>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</si>
  <si>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</si>
  <si>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</si>
  <si>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</si>
  <si>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</si>
  <si>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</si>
  <si>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</si>
  <si>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</si>
  <si>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</si>
  <si>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</si>
  <si>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</si>
  <si>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</si>
  <si>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</si>
  <si>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</si>
  <si>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</si>
  <si>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</si>
  <si>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</si>
  <si>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</si>
  <si>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</si>
  <si>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</si>
  <si>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</si>
  <si>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</si>
  <si>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</si>
  <si>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</si>
  <si>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</si>
  <si>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</si>
  <si>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</si>
  <si>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</si>
  <si>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</si>
  <si>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</si>
  <si>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</si>
  <si>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</si>
  <si>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</si>
  <si>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</si>
  <si>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</si>
  <si>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</si>
  <si>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</si>
  <si>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</si>
  <si>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</si>
  <si>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</si>
  <si>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</si>
  <si>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</si>
  <si>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</si>
  <si>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</si>
  <si>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</si>
  <si>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</si>
  <si>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</si>
  <si>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</si>
  <si>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</si>
  <si>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</si>
  <si>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</si>
  <si>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</si>
  <si>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</si>
  <si>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</si>
  <si>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</si>
  <si>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</si>
  <si>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</si>
  <si>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</si>
  <si>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</si>
  <si>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</si>
  <si>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</si>
  <si>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</si>
  <si>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</si>
  <si>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</si>
  <si>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</si>
  <si>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</si>
  <si>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</si>
  <si>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</si>
  <si>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</si>
  <si>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</si>
  <si>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</si>
  <si>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</si>
  <si>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</si>
  <si>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</si>
  <si>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</si>
  <si>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</si>
  <si>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</si>
  <si>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</si>
  <si>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</si>
  <si>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</si>
  <si>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</si>
  <si>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</si>
  <si>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</si>
  <si>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</si>
  <si>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</si>
  <si>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</si>
  <si>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</si>
  <si>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</si>
  <si>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</si>
  <si>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</si>
  <si>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</si>
  <si>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</si>
  <si>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</si>
  <si>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</si>
  <si>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</si>
  <si>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</si>
  <si>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</si>
  <si>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</si>
  <si>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</si>
  <si>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</si>
  <si>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</si>
  <si>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</si>
  <si>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</si>
  <si>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</si>
  <si>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</si>
  <si>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</si>
  <si>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</si>
  <si>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</si>
  <si>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</si>
  <si>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</si>
  <si>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</si>
  <si>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</si>
  <si>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</si>
  <si>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</si>
  <si>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</si>
  <si>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</si>
  <si>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</si>
  <si>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</si>
  <si>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</si>
  <si>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</si>
  <si>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</si>
  <si>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</si>
  <si>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</si>
  <si>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</si>
  <si>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</si>
  <si>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</si>
  <si>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</si>
  <si>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</si>
  <si>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</si>
  <si>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</si>
  <si>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</si>
  <si>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</si>
  <si>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</si>
  <si>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</si>
  <si>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</si>
  <si>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</si>
  <si>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</si>
  <si>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</si>
  <si>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</si>
  <si>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</si>
  <si>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</si>
  <si>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</si>
  <si>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</si>
  <si>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</si>
  <si>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</si>
  <si>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</si>
  <si>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</si>
  <si>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</si>
  <si>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</si>
  <si>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</si>
  <si>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</si>
  <si>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</si>
  <si>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</si>
  <si>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</si>
  <si>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</si>
  <si>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</si>
  <si>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</si>
  <si>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</si>
  <si>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</si>
  <si>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</si>
  <si>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</si>
  <si>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</si>
  <si>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</si>
  <si>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</si>
  <si>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</si>
  <si>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</si>
  <si>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</si>
  <si>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</si>
  <si>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</si>
  <si>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</si>
  <si>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</si>
  <si>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</si>
  <si>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</si>
  <si>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</si>
  <si>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</si>
  <si>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</si>
  <si>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</si>
  <si>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</si>
  <si>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</si>
  <si>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</si>
  <si>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</si>
  <si>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</si>
  <si>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</si>
  <si>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</si>
  <si>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</si>
  <si>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</si>
  <si>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</si>
  <si>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</si>
  <si>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</si>
  <si>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</si>
  <si>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</si>
  <si>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</si>
  <si>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</si>
  <si>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</si>
  <si>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</si>
  <si>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</si>
  <si>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</si>
  <si>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</si>
  <si>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</si>
  <si>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</si>
  <si>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</si>
  <si>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</si>
  <si>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</si>
  <si>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</si>
  <si>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</si>
  <si>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</si>
  <si>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</si>
  <si>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</si>
  <si>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</si>
  <si>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</si>
  <si>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</si>
  <si>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</si>
  <si>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</si>
  <si>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</si>
  <si>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</si>
  <si>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</si>
  <si>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</si>
  <si>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</si>
  <si>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</si>
  <si>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</si>
  <si>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</si>
  <si>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</si>
  <si>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</si>
  <si>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</si>
  <si>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</si>
  <si>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</si>
  <si>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</si>
  <si>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</si>
  <si>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</si>
  <si>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</si>
  <si>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</si>
  <si>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</si>
  <si>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</si>
  <si>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</si>
  <si>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</si>
  <si>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</si>
  <si>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</si>
  <si>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</si>
  <si>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</si>
  <si>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</si>
  <si>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</si>
  <si>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</si>
  <si>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</si>
  <si>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</si>
  <si>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</si>
  <si>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</si>
  <si>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</si>
  <si>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</si>
  <si>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</si>
  <si>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</si>
  <si>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</si>
  <si>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</si>
  <si>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</si>
  <si>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</si>
  <si>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</si>
  <si>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</si>
  <si>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</si>
  <si>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</si>
  <si>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</si>
  <si>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</si>
  <si>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</si>
  <si>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</si>
  <si>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</si>
  <si>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</si>
  <si>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</si>
  <si>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</si>
  <si>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</si>
  <si>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</si>
  <si>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</si>
  <si>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</si>
  <si>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</si>
  <si>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</si>
  <si>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</si>
  <si>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</si>
  <si>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</si>
  <si>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</si>
  <si>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</si>
  <si>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</si>
  <si>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</si>
  <si>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</si>
  <si>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</si>
  <si>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</si>
  <si>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</si>
  <si>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</si>
  <si>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</si>
  <si>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</si>
  <si>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</si>
  <si>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</si>
  <si>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</si>
  <si>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</si>
  <si>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</si>
  <si>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</si>
  <si>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</si>
  <si>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</si>
  <si>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</si>
  <si>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</si>
  <si>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</si>
  <si>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</si>
  <si>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</si>
  <si>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</si>
  <si>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</si>
  <si>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</si>
  <si>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</si>
  <si>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</si>
  <si>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</si>
  <si>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</si>
  <si>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</si>
  <si>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</si>
  <si>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</si>
  <si>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</si>
  <si>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</si>
  <si>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</si>
  <si>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</si>
  <si>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</si>
  <si>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</si>
  <si>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</si>
  <si>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</si>
  <si>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</si>
  <si>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</si>
  <si>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</si>
  <si>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</si>
  <si>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</si>
  <si>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</si>
  <si>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</si>
  <si>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</si>
  <si>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</si>
  <si>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</si>
  <si>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</si>
  <si>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</si>
  <si>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</si>
  <si>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</si>
  <si>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</si>
  <si>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</si>
  <si>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</si>
  <si>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</si>
  <si>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</si>
  <si>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</si>
  <si>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</si>
  <si>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</si>
  <si>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</si>
  <si>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</si>
  <si>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</si>
  <si>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</si>
  <si>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</si>
  <si>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</si>
  <si>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</si>
  <si>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</si>
  <si>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</si>
  <si>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</si>
  <si>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</si>
  <si>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</si>
  <si>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</si>
  <si>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</si>
  <si>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</si>
  <si>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</si>
  <si>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</si>
  <si>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</si>
  <si>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</si>
  <si>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</si>
  <si>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</si>
  <si>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</si>
  <si>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</si>
  <si>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</si>
  <si>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</si>
  <si>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</si>
  <si>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</si>
  <si>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</si>
  <si>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</si>
  <si>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</si>
  <si>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</si>
  <si>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</si>
  <si>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</si>
  <si>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</si>
  <si>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</si>
  <si>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</si>
  <si>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</si>
  <si>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</si>
  <si>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</si>
  <si>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</si>
  <si>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</si>
  <si>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</si>
  <si>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</si>
  <si>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</si>
  <si>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</si>
  <si>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</si>
  <si>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</si>
  <si>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</si>
  <si>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</si>
  <si>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</si>
  <si>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</si>
  <si>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</si>
  <si>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</si>
  <si>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</si>
  <si>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</si>
  <si>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</si>
  <si>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</si>
  <si>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</si>
  <si>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</si>
  <si>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</si>
  <si>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</si>
  <si>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</si>
  <si>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</si>
  <si>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</si>
  <si>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</si>
  <si>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</si>
  <si>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</si>
  <si>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</si>
  <si>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</si>
  <si>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</si>
  <si>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</si>
  <si>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</si>
  <si>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</si>
  <si>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</si>
  <si>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</si>
  <si>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</si>
  <si>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</si>
  <si>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</si>
  <si>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</si>
  <si>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</si>
  <si>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</si>
  <si>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</si>
  <si>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</si>
  <si>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</si>
  <si>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</si>
  <si>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</si>
  <si>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</si>
  <si>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</si>
  <si>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</si>
  <si>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</si>
  <si>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</si>
  <si>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</si>
  <si>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</si>
  <si>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</si>
  <si>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</si>
  <si>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</si>
  <si>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</si>
  <si>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</si>
  <si>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</si>
  <si>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</si>
  <si>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</si>
  <si>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</si>
  <si>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</si>
  <si>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</si>
  <si>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</si>
  <si>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</si>
  <si>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</si>
  <si>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</si>
  <si>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</si>
  <si>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</si>
  <si>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</si>
  <si>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</si>
  <si>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</si>
  <si>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</si>
  <si>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</si>
  <si>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</si>
  <si>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</si>
  <si>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</si>
  <si>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</si>
  <si>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</si>
  <si>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</si>
  <si>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</si>
  <si>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</si>
  <si>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</si>
  <si>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</si>
  <si>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</si>
  <si>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</si>
  <si>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</si>
  <si>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</si>
  <si>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</si>
  <si>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</si>
  <si>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</si>
  <si>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</si>
  <si>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</si>
  <si>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</si>
  <si>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</si>
  <si>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</si>
  <si>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</si>
  <si>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</si>
  <si>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</si>
  <si>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</si>
  <si>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</si>
  <si>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</si>
  <si>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</si>
  <si>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</si>
  <si>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</si>
  <si>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</si>
  <si>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</si>
  <si>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</si>
  <si>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</si>
  <si>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</si>
  <si>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</si>
  <si>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</si>
  <si>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</si>
  <si>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</si>
  <si>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</si>
  <si>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</si>
  <si>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</si>
  <si>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</si>
  <si>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</si>
  <si>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</si>
  <si>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</si>
  <si>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</si>
  <si>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</si>
  <si>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</si>
  <si>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</si>
  <si>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</si>
  <si>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</si>
  <si>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</si>
  <si>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</si>
  <si>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</si>
  <si>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</si>
  <si>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</si>
  <si>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</si>
  <si>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</si>
  <si>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</si>
  <si>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</si>
  <si>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</si>
  <si>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</si>
  <si>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</si>
  <si>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</si>
  <si>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</si>
  <si>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</si>
  <si>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</si>
  <si>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</si>
  <si>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</si>
  <si>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</si>
  <si>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</si>
  <si>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</si>
  <si>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</si>
  <si>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</si>
  <si>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</si>
  <si>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</si>
  <si>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</si>
  <si>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</si>
  <si>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</si>
  <si>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</si>
  <si>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</si>
  <si>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</si>
  <si>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</si>
  <si>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</si>
  <si>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</si>
  <si>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</si>
  <si>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</si>
  <si>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</si>
  <si>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</si>
  <si>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</si>
  <si>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</si>
  <si>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</si>
  <si>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</si>
  <si>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</si>
  <si>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</si>
  <si>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</si>
  <si>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</si>
  <si>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</si>
  <si>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</si>
  <si>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</si>
  <si>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</si>
  <si>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</si>
  <si>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</si>
  <si>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</si>
  <si>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</si>
  <si>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</si>
  <si>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</si>
  <si>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</si>
  <si>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</si>
  <si>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</si>
  <si>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</si>
  <si>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</si>
  <si>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</si>
  <si>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</si>
  <si>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</si>
  <si>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</si>
  <si>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</si>
  <si>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</si>
  <si>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</si>
  <si>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</si>
  <si>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</si>
  <si>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</si>
  <si>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</si>
  <si>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</si>
  <si>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</si>
  <si>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</si>
  <si>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</si>
  <si>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</si>
  <si>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</si>
  <si>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</si>
  <si>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</si>
  <si>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</si>
  <si>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</si>
  <si>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</si>
  <si>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</si>
  <si>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</si>
  <si>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</si>
  <si>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</si>
  <si>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</si>
  <si>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</si>
  <si>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</si>
  <si>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</si>
  <si>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</si>
  <si>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</si>
  <si>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</si>
  <si>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</si>
  <si>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</si>
  <si>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</si>
  <si>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</si>
  <si>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</si>
  <si>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</si>
  <si>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</si>
  <si>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</si>
  <si>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</si>
  <si>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</si>
  <si>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</si>
  <si>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</si>
  <si>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</si>
  <si>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</si>
  <si>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</si>
  <si>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</si>
  <si>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</si>
  <si>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</si>
  <si>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</si>
  <si>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</si>
  <si>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</si>
  <si>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</si>
  <si>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</si>
  <si>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</si>
  <si>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</si>
  <si>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</si>
  <si>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</si>
  <si>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</si>
  <si>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</si>
  <si>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</si>
  <si>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</si>
  <si>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</si>
  <si>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</si>
  <si>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</si>
  <si>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</si>
  <si>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</si>
  <si>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</si>
  <si>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</si>
  <si>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</si>
  <si>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</si>
  <si>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</si>
  <si>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</si>
  <si>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</si>
  <si>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</si>
  <si>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</si>
  <si>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</si>
  <si>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</si>
  <si>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</si>
  <si>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</si>
  <si>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</si>
  <si>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</si>
  <si>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</si>
  <si>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</si>
  <si>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</si>
  <si>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</si>
  <si>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</si>
  <si>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</si>
  <si>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</si>
  <si>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</si>
  <si>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</si>
  <si>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</si>
  <si>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</si>
  <si>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</si>
  <si>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</si>
  <si>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</si>
  <si>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</si>
  <si>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</si>
  <si>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</si>
  <si>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</si>
  <si>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</si>
  <si>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</si>
  <si>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</si>
  <si>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</si>
  <si>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</si>
  <si>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</si>
  <si>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</si>
  <si>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</si>
  <si>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</si>
  <si>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</si>
  <si>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</si>
  <si>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</si>
  <si>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</si>
  <si>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</si>
  <si>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</si>
  <si>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</si>
  <si>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</si>
  <si>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</si>
  <si>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</si>
  <si>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</si>
  <si>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</si>
  <si>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</si>
  <si>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</si>
  <si>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</si>
  <si>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</si>
  <si>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</si>
  <si>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</si>
  <si>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</si>
  <si>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</si>
  <si>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</si>
  <si>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</si>
  <si>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</si>
  <si>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</si>
  <si>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</si>
  <si>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</si>
  <si>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</si>
  <si>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</si>
  <si>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</si>
  <si>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</si>
  <si>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</si>
  <si>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</si>
  <si>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</si>
  <si>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</si>
  <si>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</si>
  <si>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</si>
  <si>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</si>
  <si>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</si>
  <si>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</si>
  <si>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</si>
  <si>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</si>
  <si>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</si>
  <si>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</si>
  <si>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</si>
  <si>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</si>
  <si>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</si>
  <si>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</si>
  <si>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</si>
  <si>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</si>
  <si>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</si>
  <si>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</si>
  <si>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</si>
  <si>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</si>
  <si>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</si>
  <si>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</si>
  <si>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</si>
  <si>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</si>
  <si>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</si>
  <si>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</si>
  <si>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</si>
  <si>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</si>
  <si>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</si>
  <si>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</si>
  <si>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</si>
  <si>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</si>
  <si>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</si>
  <si>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</si>
  <si>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</si>
  <si>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</si>
  <si>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</si>
  <si>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</si>
  <si>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</si>
  <si>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</si>
  <si>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</si>
  <si>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</si>
  <si>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</si>
  <si>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</si>
  <si>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</si>
  <si>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</si>
  <si>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</si>
  <si>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</si>
  <si>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</si>
  <si>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</si>
  <si>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</si>
  <si>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</si>
  <si>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</si>
  <si>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</si>
  <si>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</si>
  <si>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</si>
  <si>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</si>
  <si>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</si>
  <si>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</si>
  <si>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</si>
  <si>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</si>
  <si>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</si>
  <si>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</si>
  <si>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</si>
  <si>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</si>
  <si>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</si>
  <si>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</si>
  <si>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</si>
  <si>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</si>
  <si>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</si>
  <si>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</si>
  <si>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</si>
  <si>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</si>
  <si>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</si>
  <si>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</si>
  <si>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</si>
  <si>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</si>
  <si>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</si>
  <si>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</si>
  <si>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</si>
  <si>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</si>
  <si>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</si>
  <si>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</si>
  <si>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</si>
  <si>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</si>
  <si>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</si>
  <si>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</si>
  <si>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</si>
  <si>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</si>
  <si>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</si>
  <si>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</si>
  <si>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</si>
  <si>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</si>
  <si>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</si>
  <si>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</si>
  <si>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</si>
  <si>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</si>
  <si>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</si>
  <si>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</si>
  <si>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</si>
  <si>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</si>
  <si>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</si>
  <si>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</si>
  <si>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</si>
  <si>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</si>
  <si>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</si>
  <si>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</si>
  <si>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</si>
  <si>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</si>
  <si>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</si>
  <si>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</si>
  <si>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</si>
  <si>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</si>
  <si>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</si>
  <si>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</si>
  <si>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</si>
  <si>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</si>
  <si>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</si>
  <si>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</si>
  <si>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</si>
  <si>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</si>
  <si>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</si>
  <si>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</si>
  <si>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</si>
  <si>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</si>
  <si>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</si>
  <si>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</si>
  <si>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</si>
  <si>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</si>
  <si>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</si>
  <si>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</si>
  <si>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</si>
  <si>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</si>
  <si>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</si>
  <si>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</si>
  <si>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</si>
  <si>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</si>
  <si>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</si>
  <si>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</si>
  <si>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</si>
  <si>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</si>
  <si>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</si>
  <si>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</si>
  <si>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</si>
  <si>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</si>
  <si>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</si>
  <si>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</si>
  <si>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</si>
  <si>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</si>
  <si>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</si>
  <si>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</si>
  <si>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</si>
  <si>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</si>
  <si>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</si>
  <si>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</si>
  <si>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</si>
  <si>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</si>
  <si>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</si>
  <si>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</si>
  <si>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</si>
  <si>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</si>
  <si>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</si>
  <si>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</si>
  <si>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</si>
  <si>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</si>
  <si>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</si>
  <si>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</si>
  <si>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</si>
  <si>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</si>
  <si>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</si>
  <si>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</si>
  <si>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</si>
  <si>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</si>
  <si>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</si>
  <si>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</si>
  <si>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</si>
  <si>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</si>
  <si>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</si>
  <si>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</si>
  <si>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</si>
  <si>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</si>
  <si>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</si>
  <si>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</si>
  <si>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</si>
  <si>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</si>
  <si>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</si>
  <si>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</si>
  <si>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</si>
  <si>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</si>
  <si>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</si>
  <si>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</si>
  <si>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</si>
  <si>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</si>
  <si>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</si>
  <si>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</si>
  <si>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</si>
  <si>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</si>
  <si>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</si>
  <si>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</si>
  <si>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</si>
  <si>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</si>
  <si>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</si>
  <si>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</si>
  <si>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</si>
  <si>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</si>
  <si>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</si>
  <si>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</si>
  <si>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</si>
  <si>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</si>
  <si>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</si>
  <si>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</si>
  <si>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</si>
  <si>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</si>
  <si>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</si>
  <si>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</si>
  <si>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</si>
  <si>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</si>
  <si>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</si>
  <si>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</si>
  <si>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</si>
  <si>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</si>
  <si>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</si>
  <si>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</si>
  <si>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</si>
  <si>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</si>
  <si>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</si>
  <si>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</si>
  <si>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</si>
  <si>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</si>
  <si>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</si>
  <si>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</si>
  <si>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</si>
  <si>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</si>
  <si>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</si>
  <si>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</si>
  <si>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</si>
  <si>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</si>
  <si>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</si>
  <si>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</si>
  <si>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</si>
  <si>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</si>
  <si>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</si>
  <si>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</si>
  <si>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</si>
  <si>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</si>
  <si>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</si>
  <si>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</si>
  <si>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</si>
  <si>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</si>
  <si>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</si>
  <si>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</si>
  <si>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</si>
  <si>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</si>
  <si>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</si>
  <si>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</si>
  <si>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</si>
  <si>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</si>
  <si>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</si>
  <si>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</si>
  <si>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</si>
  <si>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</si>
  <si>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</si>
  <si>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</si>
  <si>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</si>
  <si>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</si>
  <si>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</si>
  <si>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</si>
  <si>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</si>
  <si>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</si>
  <si>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</si>
  <si>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</si>
  <si>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</si>
  <si>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</si>
  <si>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</si>
  <si>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</si>
  <si>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</si>
  <si>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</si>
  <si>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</si>
  <si>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</si>
  <si>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</si>
  <si>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</si>
  <si>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</si>
  <si>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</si>
  <si>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</si>
  <si>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</si>
  <si>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</si>
  <si>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</si>
  <si>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</si>
  <si>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</si>
  <si>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</si>
  <si>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</si>
  <si>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</si>
  <si>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</si>
  <si>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</si>
  <si>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</si>
  <si>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</si>
  <si>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</si>
  <si>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</si>
  <si>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</si>
  <si>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</si>
  <si>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</si>
  <si>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</si>
  <si>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</si>
  <si>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</si>
  <si>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</si>
  <si>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</si>
  <si>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</si>
  <si>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</si>
  <si>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</si>
  <si>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</si>
  <si>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</si>
  <si>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</si>
  <si>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</si>
  <si>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</si>
  <si>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</si>
  <si>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</si>
  <si>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</si>
  <si>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</si>
  <si>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</si>
  <si>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</si>
  <si>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</si>
  <si>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</si>
  <si>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</si>
  <si>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</si>
  <si>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</si>
  <si>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</si>
  <si>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</si>
  <si>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</si>
  <si>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</si>
  <si>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</si>
  <si>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</si>
  <si>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</si>
  <si>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</si>
  <si>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</si>
  <si>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</si>
  <si>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</si>
  <si>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</si>
  <si>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</si>
  <si>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</si>
  <si>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</si>
  <si>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</si>
  <si>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</si>
  <si>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</si>
  <si>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</si>
  <si>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</si>
  <si>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</si>
  <si>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</si>
  <si>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</si>
  <si>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</si>
  <si>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</si>
  <si>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</si>
  <si>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</si>
  <si>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</si>
  <si>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</si>
  <si>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</si>
  <si>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</si>
  <si>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</si>
  <si>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</si>
  <si>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</si>
  <si>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</si>
  <si>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</si>
  <si>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</si>
  <si>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</si>
  <si>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</si>
  <si>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</si>
  <si>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</si>
  <si>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</si>
  <si>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</si>
  <si>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</si>
  <si>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</si>
  <si>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</si>
  <si>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</si>
  <si>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</si>
  <si>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</si>
  <si>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</si>
  <si>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</si>
  <si>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</si>
  <si>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</si>
  <si>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</si>
  <si>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</si>
  <si>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</si>
  <si>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</si>
  <si>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</si>
  <si>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</si>
  <si>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</si>
  <si>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</si>
  <si>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</si>
  <si>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</si>
  <si>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</si>
  <si>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</si>
  <si>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</si>
  <si>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</si>
  <si>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</si>
  <si>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</si>
  <si>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</si>
  <si>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</si>
  <si>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</si>
  <si>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</si>
  <si>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</si>
  <si>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</si>
  <si>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</si>
  <si>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</si>
  <si>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</si>
  <si>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</si>
  <si>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</si>
  <si>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</si>
  <si>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</si>
  <si>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</si>
  <si>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</si>
  <si>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</si>
  <si>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</si>
  <si>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</si>
  <si>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</si>
  <si>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</si>
  <si>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</si>
  <si>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</si>
  <si>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</si>
  <si>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</si>
  <si>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</si>
  <si>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</si>
  <si>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</si>
  <si>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</si>
  <si>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</si>
  <si>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</si>
  <si>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</si>
  <si>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</si>
  <si>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</si>
  <si>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</si>
  <si>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</si>
  <si>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</si>
  <si>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</si>
  <si>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</si>
  <si>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</si>
  <si>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</si>
  <si>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</si>
  <si>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</si>
  <si>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</si>
  <si>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</si>
  <si>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</si>
  <si>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</si>
  <si>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</si>
  <si>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</si>
  <si>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</si>
  <si>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</si>
  <si>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</si>
  <si>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</si>
  <si>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</si>
  <si>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</si>
  <si>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</si>
  <si>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</si>
  <si>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</si>
  <si>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</si>
  <si>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</si>
  <si>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</si>
  <si>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</si>
  <si>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</si>
  <si>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</si>
  <si>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</si>
  <si>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</si>
  <si>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</si>
  <si>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</si>
  <si>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</si>
  <si>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</si>
  <si>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</si>
  <si>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</si>
  <si>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</si>
  <si>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</si>
  <si>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</si>
  <si>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</si>
  <si>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</si>
  <si>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</si>
  <si>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</si>
  <si>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</si>
  <si>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</si>
  <si>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</si>
  <si>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</si>
  <si>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</si>
  <si>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</si>
  <si>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</si>
  <si>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</si>
  <si>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</si>
  <si>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</si>
  <si>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</si>
  <si>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</si>
  <si>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</si>
  <si>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</si>
  <si>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</si>
  <si>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</si>
  <si>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</si>
  <si>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</si>
  <si>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</si>
  <si>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</si>
  <si>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</si>
  <si>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</si>
  <si>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</si>
  <si>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</si>
  <si>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</si>
  <si>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</si>
  <si>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</si>
  <si>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</si>
  <si>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</si>
  <si>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</si>
  <si>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</si>
  <si>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</si>
  <si>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</si>
  <si>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</si>
  <si>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</si>
  <si>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</si>
  <si>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</si>
  <si>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</si>
  <si>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</si>
  <si>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</si>
  <si>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</si>
  <si>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</si>
  <si>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</si>
  <si>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</si>
  <si>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</si>
  <si>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</si>
  <si>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</si>
  <si>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</si>
  <si>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</si>
  <si>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</si>
  <si>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</si>
  <si>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</si>
  <si>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</si>
  <si>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</si>
  <si>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</si>
  <si>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</si>
  <si>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</si>
  <si>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</si>
  <si>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</si>
  <si>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</si>
  <si>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</si>
  <si>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</si>
  <si>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</si>
  <si>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</si>
  <si>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</si>
  <si>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</si>
  <si>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</si>
  <si>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</si>
  <si>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</si>
  <si>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</si>
  <si>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</si>
  <si>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</si>
  <si>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</si>
  <si>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</si>
  <si>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</si>
  <si>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</si>
  <si>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</si>
  <si>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</si>
  <si>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</si>
  <si>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</si>
  <si>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</si>
  <si>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</si>
  <si>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</si>
  <si>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</si>
  <si>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</si>
  <si>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</si>
  <si>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</si>
  <si>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</si>
  <si>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</si>
  <si>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</si>
  <si>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</si>
  <si>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</si>
  <si>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</si>
  <si>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</si>
  <si>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</si>
  <si>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</si>
  <si>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</si>
  <si>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</si>
  <si>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</si>
  <si>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</si>
  <si>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</si>
  <si>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</si>
  <si>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</si>
  <si>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</si>
  <si>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</si>
  <si>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</si>
  <si>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</si>
  <si>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</si>
  <si>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</si>
  <si>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</si>
  <si>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</si>
  <si>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</si>
  <si>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</si>
  <si>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</si>
  <si>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</si>
  <si>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</si>
  <si>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</si>
  <si>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</si>
  <si>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</si>
  <si>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</si>
  <si>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</si>
  <si>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</si>
  <si>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</si>
  <si>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</si>
  <si>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</si>
  <si>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</si>
  <si>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</si>
  <si>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</si>
  <si>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</si>
  <si>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</si>
  <si>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</si>
  <si>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</si>
  <si>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</si>
  <si>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</si>
  <si>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</si>
  <si>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</si>
  <si>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</si>
  <si>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</si>
  <si>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</si>
  <si>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</si>
  <si>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</si>
  <si>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</si>
  <si>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</si>
  <si>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</si>
  <si>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</si>
  <si>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</si>
  <si>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</si>
  <si>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</si>
  <si>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</si>
  <si>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</si>
  <si>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</si>
  <si>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</si>
  <si>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</si>
  <si>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</si>
  <si>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</si>
  <si>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</si>
  <si>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</si>
  <si>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</si>
  <si>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</si>
  <si>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</si>
  <si>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</si>
  <si>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</si>
  <si>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</si>
  <si>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</si>
  <si>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</si>
  <si>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</si>
  <si>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</si>
  <si>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</si>
  <si>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</si>
  <si>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</si>
  <si>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</si>
  <si>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</si>
  <si>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</si>
  <si>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</si>
  <si>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</si>
  <si>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</si>
  <si>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</si>
  <si>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</si>
  <si>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</si>
  <si>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</si>
  <si>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</si>
  <si>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</si>
  <si>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</si>
  <si>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</si>
  <si>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</si>
  <si>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</si>
  <si>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</si>
  <si>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</si>
  <si>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</si>
  <si>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</si>
  <si>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</si>
  <si>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</si>
  <si>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</si>
  <si>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</si>
  <si>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</si>
  <si>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</si>
  <si>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</si>
  <si>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</si>
  <si>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</si>
  <si>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</si>
  <si>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</si>
  <si>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</si>
  <si>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</si>
  <si>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</si>
  <si>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</si>
  <si>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</si>
  <si>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</si>
  <si>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</si>
  <si>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</si>
  <si>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</si>
  <si>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</si>
  <si>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</si>
  <si>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</si>
  <si>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</si>
  <si>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</si>
  <si>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</si>
  <si>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</si>
  <si>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</si>
  <si>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</si>
  <si>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</si>
  <si>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</si>
  <si>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</si>
  <si>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</si>
  <si>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</si>
  <si>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</si>
  <si>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</si>
  <si>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</si>
  <si>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</si>
  <si>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</si>
  <si>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</si>
  <si>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</si>
  <si>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</si>
  <si>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</si>
  <si>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</si>
  <si>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</si>
  <si>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</si>
  <si>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</si>
  <si>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</si>
  <si>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</si>
  <si>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</si>
  <si>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</si>
  <si>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</si>
  <si>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</si>
  <si>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</si>
  <si>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</si>
  <si>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</si>
  <si>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</si>
  <si>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</si>
  <si>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</si>
  <si>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</si>
  <si>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</si>
  <si>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</si>
  <si>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</si>
  <si>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</si>
  <si>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</si>
  <si>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</si>
  <si>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</si>
  <si>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</si>
  <si>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</si>
  <si>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</si>
  <si>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</si>
  <si>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</si>
  <si>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</si>
  <si>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</si>
  <si>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</si>
  <si>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</si>
  <si>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</si>
  <si>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</si>
  <si>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</si>
  <si>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</si>
  <si>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</si>
  <si>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</si>
  <si>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</si>
  <si>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</si>
  <si>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</si>
  <si>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</si>
  <si>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</si>
  <si>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</si>
  <si>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</si>
  <si>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</si>
  <si>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</si>
  <si>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</si>
  <si>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</si>
  <si>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</si>
  <si>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</si>
  <si>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</si>
  <si>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</si>
  <si>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</si>
  <si>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</si>
  <si>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</si>
  <si>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</si>
  <si>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</si>
  <si>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</si>
  <si>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</si>
  <si>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</si>
  <si>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</si>
  <si>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</si>
  <si>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</si>
  <si>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</si>
  <si>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</si>
  <si>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</si>
  <si>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</si>
  <si>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</si>
  <si>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</si>
  <si>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</si>
  <si>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</si>
  <si>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</si>
  <si>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</si>
  <si>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</si>
  <si>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</si>
  <si>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</si>
  <si>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</si>
  <si>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</si>
  <si>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</si>
  <si>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</si>
  <si>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</si>
  <si>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</si>
  <si>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</si>
  <si>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</si>
  <si>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</si>
  <si>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</si>
  <si>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</si>
  <si>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</si>
  <si>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</si>
  <si>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</si>
  <si>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</si>
  <si>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</si>
  <si>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</si>
  <si>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</si>
  <si>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</si>
  <si>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</si>
  <si>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</si>
  <si>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</si>
  <si>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</si>
  <si>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</si>
  <si>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</si>
  <si>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</si>
  <si>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</si>
  <si>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</si>
  <si>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</si>
  <si>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</si>
  <si>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</si>
  <si>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</si>
  <si>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</si>
  <si>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</si>
  <si>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</si>
  <si>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</si>
  <si>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</si>
  <si>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</si>
  <si>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</si>
  <si>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</si>
  <si>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</si>
  <si>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</si>
  <si>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</si>
  <si>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</si>
  <si>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</si>
  <si>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</si>
  <si>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</si>
  <si>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</si>
  <si>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</si>
  <si>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</si>
  <si>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</si>
  <si>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</si>
  <si>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</si>
  <si>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</si>
  <si>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</si>
  <si>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</si>
  <si>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</si>
  <si>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</si>
  <si>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</si>
  <si>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</si>
  <si>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</si>
  <si>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</si>
  <si>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</si>
  <si>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</si>
  <si>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</si>
  <si>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</si>
  <si>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</si>
  <si>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</si>
  <si>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</si>
  <si>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</si>
  <si>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</si>
  <si>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</si>
  <si>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</si>
  <si>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</si>
  <si>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</si>
  <si>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</si>
  <si>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</si>
  <si>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</si>
  <si>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</si>
  <si>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</si>
  <si>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</si>
  <si>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</si>
  <si>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</si>
  <si>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</si>
  <si>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</si>
  <si>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</si>
  <si>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</si>
  <si>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</si>
  <si>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</si>
  <si>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</si>
  <si>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</si>
  <si>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</si>
  <si>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</si>
  <si>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</si>
  <si>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</si>
  <si>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</si>
  <si>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</si>
  <si>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</si>
  <si>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</si>
  <si>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</si>
  <si>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</si>
  <si>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</si>
  <si>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</si>
  <si>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</si>
  <si>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</si>
  <si>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</si>
  <si>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</si>
  <si>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</si>
  <si>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</si>
  <si>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</si>
  <si>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</si>
  <si>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</si>
  <si>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</si>
  <si>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</si>
  <si>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</si>
  <si>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</si>
  <si>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</si>
  <si>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</si>
  <si>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</si>
  <si>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</si>
  <si>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</si>
  <si>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</si>
  <si>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</si>
  <si>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</si>
  <si>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</si>
  <si>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</si>
  <si>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</si>
  <si>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</si>
  <si>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</si>
  <si>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</si>
  <si>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</si>
  <si>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</si>
  <si>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</si>
  <si>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</si>
  <si>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</si>
  <si>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</si>
  <si>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</si>
  <si>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</si>
  <si>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</si>
  <si>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</si>
  <si>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</si>
  <si>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</si>
  <si>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</si>
  <si>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</si>
  <si>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</si>
  <si>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</si>
  <si>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</si>
  <si>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</si>
  <si>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</si>
  <si>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</si>
  <si>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</si>
  <si>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</si>
  <si>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</si>
  <si>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</si>
  <si>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</si>
  <si>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</si>
  <si>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</si>
  <si>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</si>
  <si>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</si>
  <si>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</si>
  <si>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</si>
  <si>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</si>
  <si>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</si>
  <si>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</si>
  <si>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</si>
  <si>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</si>
  <si>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</si>
  <si>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</si>
  <si>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</si>
  <si>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</si>
  <si>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</si>
  <si>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</si>
  <si>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</si>
  <si>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</si>
  <si>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</si>
  <si>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</si>
  <si>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</si>
  <si>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</si>
  <si>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</si>
  <si>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</si>
  <si>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</si>
  <si>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</si>
  <si>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</si>
  <si>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</si>
  <si>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</si>
  <si>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</si>
  <si>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</si>
  <si>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</si>
  <si>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</si>
  <si>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</si>
  <si>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</si>
  <si>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</si>
  <si>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</si>
  <si>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</si>
  <si>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</si>
  <si>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</si>
  <si>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</si>
  <si>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</si>
  <si>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</si>
  <si>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</si>
  <si>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</si>
  <si>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</si>
  <si>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</si>
  <si>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</si>
  <si>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</si>
  <si>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</si>
  <si>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</si>
  <si>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</si>
  <si>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</si>
  <si>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</si>
  <si>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</si>
  <si>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</si>
  <si>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</si>
  <si>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</si>
  <si>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</si>
  <si>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</si>
  <si>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</si>
  <si>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</si>
  <si>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</si>
  <si>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</si>
  <si>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</si>
  <si>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</si>
  <si>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</si>
  <si>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</si>
  <si>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</si>
  <si>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</si>
  <si>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</si>
  <si>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</si>
  <si>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</si>
  <si>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</si>
  <si>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</si>
  <si>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</si>
  <si>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</si>
  <si>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</si>
  <si>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</si>
  <si>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</si>
  <si>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</si>
  <si>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</si>
  <si>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</si>
  <si>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</si>
  <si>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</si>
  <si>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</si>
  <si>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</si>
  <si>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</si>
  <si>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</si>
  <si>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</si>
  <si>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</si>
  <si>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</si>
  <si>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</si>
  <si>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</si>
  <si>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</si>
  <si>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</si>
  <si>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</si>
  <si>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</si>
  <si>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</si>
  <si>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</si>
  <si>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</si>
  <si>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</si>
  <si>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</si>
  <si>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</si>
  <si>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</si>
  <si>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</si>
  <si>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</si>
  <si>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</si>
  <si>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</si>
  <si>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</si>
  <si>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</si>
  <si>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</si>
  <si>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</si>
  <si>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</si>
  <si>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</si>
  <si>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</si>
  <si>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</si>
  <si>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</si>
  <si>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</si>
  <si>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</si>
  <si>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</si>
  <si>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</si>
  <si>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</si>
  <si>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</si>
  <si>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</si>
  <si>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</si>
  <si>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</si>
  <si>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</si>
  <si>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</si>
  <si>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</si>
  <si>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</si>
  <si>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</si>
  <si>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</si>
  <si>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</si>
  <si>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</si>
  <si>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</si>
  <si>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</si>
  <si>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</si>
  <si>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</si>
  <si>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</si>
  <si>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</si>
  <si>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</si>
  <si>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</si>
  <si>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</si>
  <si>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</si>
  <si>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</si>
  <si>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</si>
  <si>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</si>
  <si>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</si>
  <si>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</si>
  <si>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</si>
  <si>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</si>
  <si>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</si>
  <si>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</si>
  <si>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</si>
  <si>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</si>
  <si>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</si>
  <si>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</si>
  <si>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</si>
  <si>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</si>
  <si>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</si>
  <si>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</si>
  <si>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</si>
  <si>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</si>
  <si>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</si>
  <si>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</si>
  <si>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</si>
  <si>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</si>
  <si>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</si>
  <si>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</si>
  <si>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</si>
  <si>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</si>
  <si>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</si>
  <si>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</si>
  <si>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</si>
  <si>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</si>
  <si>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</si>
  <si>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</si>
  <si>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</si>
  <si>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</si>
  <si>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</si>
  <si>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</si>
  <si>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</si>
  <si>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</si>
  <si>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</si>
  <si>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</si>
  <si>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</si>
  <si>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</si>
  <si>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</si>
  <si>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</si>
  <si>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</si>
  <si>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</si>
  <si>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</si>
  <si>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</si>
  <si>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</si>
  <si>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</si>
  <si>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</si>
  <si>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</si>
  <si>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</si>
  <si>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</si>
  <si>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</si>
  <si>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</si>
  <si>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</si>
  <si>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</si>
  <si>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</si>
  <si>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</si>
  <si>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</si>
  <si>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</si>
  <si>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</si>
  <si>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</si>
  <si>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</si>
  <si>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</si>
  <si>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</si>
  <si>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</si>
  <si>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</si>
  <si>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</si>
  <si>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</si>
  <si>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</si>
  <si>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</si>
  <si>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</si>
  <si>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</si>
  <si>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</si>
  <si>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</si>
  <si>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</si>
  <si>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</si>
  <si>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</si>
  <si>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</si>
  <si>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</si>
  <si>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</si>
  <si>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</si>
  <si>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</si>
  <si>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</si>
  <si>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</si>
  <si>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</si>
  <si>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</si>
  <si>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</si>
  <si>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</si>
  <si>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</si>
  <si>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</si>
  <si>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</si>
  <si>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</si>
  <si>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</si>
  <si>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</si>
  <si>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</si>
  <si>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</si>
  <si>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</si>
  <si>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</si>
  <si>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</si>
  <si>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</si>
  <si>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</si>
  <si>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</si>
  <si>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</si>
  <si>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</si>
  <si>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</si>
  <si>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</si>
  <si>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</si>
  <si>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</si>
  <si>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</si>
  <si>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</si>
  <si>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</si>
  <si>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</si>
  <si>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</si>
  <si>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</si>
  <si>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</si>
  <si>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</si>
  <si>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</si>
  <si>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</si>
  <si>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</si>
  <si>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</si>
  <si>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</si>
  <si>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</si>
  <si>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</si>
  <si>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</si>
  <si>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</si>
  <si>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</si>
  <si>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</si>
  <si>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</si>
  <si>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</si>
  <si>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</si>
  <si>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</si>
  <si>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</si>
  <si>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</si>
  <si>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</si>
  <si>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</si>
  <si>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</si>
  <si>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</si>
  <si>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</si>
  <si>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</si>
  <si>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</si>
  <si>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</si>
  <si>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</si>
  <si>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</si>
  <si>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</si>
  <si>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</si>
  <si>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</si>
  <si>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</si>
  <si>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</si>
  <si>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</si>
  <si>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</si>
  <si>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</si>
  <si>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</si>
  <si>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</si>
  <si>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</si>
  <si>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</si>
  <si>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</si>
  <si>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</si>
  <si>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</si>
  <si>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</si>
  <si>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</si>
  <si>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</si>
  <si>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</si>
  <si>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</si>
  <si>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</si>
  <si>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</si>
  <si>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</si>
  <si>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</si>
  <si>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</si>
  <si>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</si>
  <si>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</si>
  <si>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</si>
  <si>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</si>
  <si>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</si>
  <si>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</si>
  <si>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</si>
  <si>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</si>
  <si>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</si>
  <si>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</si>
  <si>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</si>
  <si>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</si>
  <si>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</si>
  <si>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</si>
  <si>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</si>
  <si>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</si>
  <si>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</si>
  <si>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</si>
  <si>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</si>
  <si>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</si>
  <si>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</si>
  <si>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</si>
  <si>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</si>
  <si>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</si>
  <si>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</si>
  <si>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</si>
  <si>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</si>
  <si>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</si>
  <si>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</si>
  <si>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</si>
  <si>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</si>
  <si>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</si>
  <si>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</si>
  <si>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</si>
  <si>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</si>
  <si>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</si>
  <si>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</si>
  <si>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</si>
  <si>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</si>
  <si>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</si>
  <si>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</si>
  <si>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</si>
  <si>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</si>
  <si>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</si>
  <si>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</si>
  <si>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</si>
  <si>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</si>
  <si>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</si>
  <si>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</si>
  <si>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</si>
  <si>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</si>
  <si>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</si>
  <si>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</si>
  <si>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</si>
  <si>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</si>
  <si>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</si>
  <si>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</si>
  <si>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</si>
  <si>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</si>
  <si>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</si>
  <si>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</si>
  <si>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</si>
  <si>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</si>
  <si>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</si>
  <si>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</si>
  <si>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</si>
  <si>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</si>
  <si>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</si>
  <si>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</si>
  <si>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</si>
  <si>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</si>
  <si>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</si>
  <si>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</si>
  <si>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</si>
  <si>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</si>
  <si>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</si>
  <si>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</si>
  <si>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</si>
  <si>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</si>
  <si>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</si>
  <si>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</si>
  <si>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</si>
  <si>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</si>
  <si>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</si>
  <si>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</si>
  <si>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</si>
  <si>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</si>
  <si>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</si>
  <si>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</si>
  <si>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</si>
  <si>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</si>
  <si>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</si>
  <si>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</si>
  <si>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</si>
  <si>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</si>
  <si>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</si>
  <si>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</si>
  <si>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</si>
  <si>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</si>
  <si>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</si>
  <si>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</si>
  <si>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</si>
  <si>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</si>
  <si>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</si>
  <si>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</si>
  <si>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</si>
  <si>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</si>
  <si>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</si>
  <si>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</si>
  <si>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</si>
  <si>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</si>
  <si>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</si>
  <si>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</si>
  <si>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</si>
  <si>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</si>
  <si>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</si>
  <si>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</si>
  <si>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</si>
  <si>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</si>
  <si>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</si>
  <si>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</si>
  <si>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</si>
  <si>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</si>
  <si>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</si>
  <si>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</si>
  <si>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</si>
  <si>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</si>
  <si>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</si>
  <si>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</si>
  <si>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</si>
  <si>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</si>
  <si>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</si>
  <si>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</si>
  <si>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</si>
  <si>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</si>
  <si>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</si>
  <si>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</si>
  <si>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</si>
  <si>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</si>
  <si>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</si>
  <si>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</si>
  <si>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</si>
  <si>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</si>
  <si>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</si>
  <si>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</si>
  <si>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</si>
  <si>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</si>
  <si>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</si>
  <si>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</si>
  <si>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</si>
  <si>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</si>
  <si>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</si>
  <si>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</si>
  <si>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</si>
  <si>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</si>
  <si>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</si>
  <si>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</si>
  <si>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</si>
  <si>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</si>
  <si>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</si>
  <si>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</si>
  <si>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</si>
  <si>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</si>
  <si>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</si>
  <si>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</si>
  <si>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</si>
  <si>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</si>
  <si>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</si>
  <si>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</si>
  <si>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</si>
  <si>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</si>
  <si>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</si>
  <si>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</si>
  <si>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</si>
  <si>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</si>
  <si>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</si>
  <si>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</si>
  <si>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</si>
  <si>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</si>
  <si>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</si>
  <si>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</si>
  <si>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</si>
  <si>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</si>
  <si>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</si>
  <si>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</si>
  <si>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</si>
  <si>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</si>
  <si>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</si>
  <si>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</si>
  <si>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</si>
  <si>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</si>
  <si>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</si>
  <si>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</si>
  <si>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</si>
  <si>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</si>
  <si>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</si>
  <si>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</si>
  <si>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</si>
  <si>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</si>
  <si>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</si>
  <si>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</si>
  <si>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</si>
  <si>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</si>
  <si>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</si>
  <si>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</si>
  <si>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</si>
  <si>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</si>
  <si>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</si>
  <si>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</si>
  <si>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</si>
  <si>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</si>
  <si>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</si>
  <si>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</si>
  <si>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</si>
  <si>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</si>
  <si>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</si>
  <si>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</si>
  <si>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</si>
  <si>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</si>
  <si>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</si>
  <si>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</si>
  <si>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</si>
  <si>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</si>
  <si>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</si>
  <si>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</si>
  <si>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</si>
  <si>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</si>
  <si>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</si>
  <si>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</si>
  <si>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</si>
  <si>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</si>
  <si>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</si>
  <si>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</si>
  <si>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</si>
  <si>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</si>
  <si>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</si>
  <si>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</si>
  <si>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</si>
  <si>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</si>
  <si>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</si>
  <si>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</si>
  <si>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</si>
  <si>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</si>
  <si>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</si>
  <si>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</si>
  <si>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</si>
  <si>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</si>
  <si>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</si>
  <si>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</si>
  <si>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</si>
  <si>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</si>
  <si>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</si>
  <si>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</si>
  <si>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</si>
  <si>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</si>
  <si>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</si>
  <si>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</si>
  <si>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</si>
  <si>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</si>
  <si>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</si>
  <si>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</si>
  <si>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</si>
  <si>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</si>
  <si>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</si>
  <si>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</si>
  <si>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</si>
  <si>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</si>
  <si>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</si>
  <si>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</si>
  <si>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</si>
  <si>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</si>
  <si>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</si>
  <si>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</si>
  <si>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</si>
  <si>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</si>
  <si>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</si>
  <si>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</si>
  <si>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</si>
  <si>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</si>
  <si>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</si>
  <si>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</si>
  <si>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</si>
  <si>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</si>
  <si>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</si>
  <si>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</si>
  <si>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</si>
  <si>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</si>
  <si>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</si>
  <si>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</si>
  <si>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</si>
  <si>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</si>
  <si>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</si>
  <si>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</si>
  <si>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</si>
  <si>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</si>
  <si>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</si>
  <si>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</si>
  <si>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</si>
  <si>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</si>
  <si>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</si>
  <si>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</si>
  <si>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</si>
  <si>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</si>
  <si>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</si>
  <si>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</si>
  <si>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</si>
  <si>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</si>
  <si>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</si>
  <si>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</si>
  <si>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</si>
  <si>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</si>
  <si>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</si>
  <si>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</si>
  <si>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</si>
  <si>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</si>
  <si>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</si>
  <si>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</si>
  <si>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</si>
  <si>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</si>
  <si>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</si>
  <si>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</si>
  <si>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</si>
  <si>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</si>
  <si>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</si>
  <si>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</si>
  <si>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</si>
  <si>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</si>
  <si>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</si>
  <si>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</si>
  <si>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</si>
  <si>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</si>
  <si>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</si>
  <si>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</si>
  <si>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</si>
  <si>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</si>
  <si>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</si>
  <si>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</si>
  <si>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</si>
  <si>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</si>
  <si>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</si>
  <si>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</si>
  <si>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</si>
  <si>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</si>
  <si>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</si>
  <si>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</si>
  <si>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</si>
  <si>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</si>
  <si>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</si>
  <si>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</si>
  <si>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</si>
  <si>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</si>
  <si>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</si>
  <si>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</si>
  <si>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</si>
  <si>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</si>
  <si>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</si>
  <si>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</si>
  <si>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</si>
  <si>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</si>
  <si>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</si>
  <si>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</si>
  <si>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</si>
  <si>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</si>
  <si>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</si>
  <si>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</si>
  <si>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</si>
  <si>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</si>
  <si>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</si>
  <si>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</si>
  <si>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</si>
  <si>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</si>
  <si>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</si>
  <si>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</si>
  <si>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</si>
  <si>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</si>
  <si>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</si>
  <si>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</si>
  <si>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</si>
  <si>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</si>
  <si>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</si>
  <si>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</si>
  <si>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</si>
  <si>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</si>
  <si>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</si>
  <si>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</si>
  <si>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</si>
  <si>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</si>
  <si>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</si>
  <si>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</si>
  <si>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</si>
  <si>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</si>
  <si>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</si>
  <si>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</si>
  <si>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</si>
  <si>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</si>
  <si>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</si>
  <si>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</si>
  <si>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</si>
  <si>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</si>
  <si>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</si>
  <si>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</si>
  <si>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</si>
  <si>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</si>
  <si>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</si>
  <si>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</si>
  <si>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</si>
  <si>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</si>
  <si>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</si>
  <si>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</si>
  <si>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</si>
  <si>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</si>
  <si>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</si>
  <si>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</si>
  <si>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</si>
  <si>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</si>
  <si>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</si>
  <si>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</si>
  <si>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</si>
  <si>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</si>
  <si>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</si>
  <si>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</si>
  <si>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</si>
  <si>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</si>
  <si>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</si>
  <si>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</si>
  <si>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</si>
  <si>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</si>
  <si>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</si>
  <si>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</si>
  <si>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</si>
  <si>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</si>
  <si>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</si>
  <si>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</si>
  <si>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</si>
  <si>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</si>
  <si>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</si>
  <si>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</si>
  <si>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</si>
  <si>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</si>
  <si>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</si>
  <si>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</si>
  <si>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</si>
  <si>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</si>
  <si>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</si>
  <si>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</si>
  <si>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</si>
  <si>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</si>
  <si>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</si>
  <si>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</si>
  <si>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</si>
  <si>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</si>
  <si>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</si>
  <si>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</si>
  <si>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</si>
  <si>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</si>
  <si>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</si>
  <si>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</si>
  <si>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</si>
  <si>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</si>
  <si>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</si>
  <si>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</si>
  <si>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</si>
  <si>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</si>
  <si>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</si>
  <si>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</si>
  <si>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</si>
  <si>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</si>
  <si>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</si>
  <si>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</si>
  <si>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</si>
  <si>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</si>
  <si>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</si>
  <si>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</si>
  <si>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</si>
  <si>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</si>
  <si>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</si>
  <si>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</si>
  <si>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</si>
  <si>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</si>
  <si>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</si>
  <si>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</si>
  <si>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</si>
  <si>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</si>
  <si>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</si>
  <si>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</si>
  <si>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</si>
  <si>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</si>
  <si>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</si>
  <si>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</si>
  <si>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</si>
  <si>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</si>
  <si>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</si>
  <si>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</si>
  <si>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</si>
  <si>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</si>
  <si>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</si>
  <si>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</si>
  <si>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</si>
  <si>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</si>
  <si>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</si>
  <si>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</si>
  <si>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</si>
  <si>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</si>
  <si>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</si>
  <si>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</si>
  <si>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</si>
  <si>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</si>
  <si>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</si>
  <si>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</si>
  <si>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</si>
  <si>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</si>
  <si>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</si>
  <si>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</si>
  <si>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</si>
  <si>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</si>
  <si>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</si>
  <si>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</si>
  <si>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</si>
  <si>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</si>
  <si>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</si>
  <si>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</si>
  <si>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</si>
  <si>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</si>
  <si>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</si>
  <si>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</si>
  <si>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</si>
  <si>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</si>
  <si>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</si>
  <si>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</si>
  <si>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</si>
  <si>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</si>
  <si>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</si>
  <si>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</si>
  <si>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</si>
  <si>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</si>
  <si>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</si>
  <si>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</si>
  <si>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</si>
  <si>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</si>
  <si>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</si>
  <si>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</si>
  <si>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</si>
  <si>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</si>
  <si>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</si>
  <si>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</si>
  <si>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</si>
  <si>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</si>
  <si>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</si>
  <si>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</si>
  <si>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</si>
  <si>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</si>
  <si>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</si>
  <si>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</si>
  <si>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</si>
  <si>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</si>
  <si>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</si>
  <si>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</si>
  <si>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</si>
  <si>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</si>
  <si>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</si>
  <si>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</si>
  <si>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</si>
  <si>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</si>
  <si>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</si>
  <si>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</si>
  <si>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</si>
  <si>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</si>
  <si>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</si>
  <si>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</si>
  <si>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</si>
  <si>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</si>
  <si>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</si>
  <si>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</si>
  <si>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</si>
  <si>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</si>
  <si>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</si>
  <si>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</si>
  <si>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</si>
  <si>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</si>
  <si>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</si>
  <si>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</si>
  <si>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</si>
  <si>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</si>
  <si>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</si>
  <si>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</si>
  <si>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</si>
  <si>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</si>
  <si>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</si>
  <si>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</si>
  <si>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</si>
  <si>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</si>
  <si>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</si>
  <si>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</si>
  <si>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</si>
  <si>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</si>
  <si>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</si>
  <si>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</si>
  <si>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</si>
  <si>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</si>
  <si>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</si>
  <si>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</si>
  <si>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</si>
  <si>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</si>
  <si>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</si>
  <si>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</si>
  <si>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</si>
  <si>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</si>
  <si>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</si>
  <si>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</si>
  <si>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</si>
  <si>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</si>
  <si>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</si>
  <si>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</si>
  <si>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</si>
  <si>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</si>
  <si>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</si>
  <si>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</si>
  <si>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</si>
  <si>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</si>
  <si>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</si>
  <si>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</si>
  <si>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</si>
  <si>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</si>
  <si>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</si>
  <si>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</si>
  <si>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</si>
  <si>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</si>
  <si>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</si>
  <si>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</si>
  <si>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</si>
  <si>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</si>
  <si>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</si>
  <si>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</si>
  <si>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</si>
  <si>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</si>
  <si>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</si>
  <si>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</si>
  <si>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</si>
  <si>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</si>
  <si>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</si>
  <si>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</si>
  <si>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</si>
  <si>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</si>
  <si>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</si>
  <si>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</si>
  <si>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</si>
  <si>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</si>
  <si>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</si>
  <si>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</si>
  <si>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</si>
  <si>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</si>
  <si>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</si>
  <si>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</si>
  <si>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</si>
  <si>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</si>
  <si>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</si>
  <si>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</si>
  <si>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</si>
  <si>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</si>
  <si>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</si>
  <si>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</si>
  <si>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</si>
  <si>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</si>
  <si>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</si>
  <si>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</si>
  <si>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</si>
  <si>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</si>
  <si>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</si>
  <si>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</si>
  <si>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</si>
  <si>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</si>
  <si>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</si>
  <si>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</si>
  <si>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</si>
  <si>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</si>
  <si>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</si>
  <si>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</si>
  <si>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</si>
  <si>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</si>
  <si>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</si>
  <si>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</si>
  <si>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</si>
  <si>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</si>
  <si>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</si>
  <si>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</si>
  <si>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</si>
  <si>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</si>
  <si>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</si>
  <si>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</si>
  <si>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</si>
  <si>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</si>
  <si>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</si>
  <si>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</si>
  <si>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</si>
  <si>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</si>
  <si>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</si>
  <si>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</si>
  <si>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</si>
  <si>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</si>
  <si>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</si>
  <si>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</si>
  <si>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</si>
  <si>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</si>
  <si>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</si>
  <si>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</si>
  <si>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</si>
  <si>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</si>
  <si>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</si>
  <si>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</si>
  <si>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</si>
  <si>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</si>
  <si>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</si>
  <si>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</si>
  <si>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</si>
  <si>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</si>
  <si>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</si>
  <si>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</si>
  <si>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</si>
  <si>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</si>
  <si>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</si>
  <si>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</si>
  <si>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</si>
  <si>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</si>
  <si>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</si>
  <si>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</si>
  <si>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</si>
  <si>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</si>
  <si>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</si>
  <si>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</si>
  <si>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</si>
  <si>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</si>
  <si>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</si>
  <si>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</si>
  <si>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</si>
  <si>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</si>
  <si>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</si>
  <si>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</si>
  <si>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</si>
  <si>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</si>
  <si>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</si>
  <si>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</si>
  <si>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</si>
  <si>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</si>
  <si>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</si>
  <si>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</si>
  <si>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</si>
  <si>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</si>
  <si>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</si>
  <si>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</si>
  <si>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</si>
  <si>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</si>
  <si>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</si>
  <si>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</si>
  <si>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</si>
  <si>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</si>
  <si>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</si>
  <si>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</si>
  <si>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</si>
  <si>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</si>
  <si>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</si>
  <si>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</si>
  <si>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</si>
  <si>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</si>
  <si>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</si>
  <si>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</si>
  <si>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</si>
  <si>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</si>
  <si>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</si>
  <si>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</si>
  <si>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</si>
  <si>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</si>
  <si>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</si>
  <si>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</si>
  <si>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</si>
  <si>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</si>
  <si>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</si>
  <si>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</si>
  <si>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</si>
  <si>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</si>
  <si>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</si>
  <si>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</si>
  <si>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</si>
  <si>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</si>
  <si>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</si>
  <si>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</si>
  <si>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</si>
  <si>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</si>
  <si>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</si>
  <si>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</si>
  <si>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</si>
  <si>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</si>
  <si>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</si>
  <si>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</si>
  <si>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</si>
  <si>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</si>
  <si>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</si>
  <si>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</si>
  <si>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</si>
  <si>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</si>
  <si>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</si>
  <si>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</si>
  <si>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</si>
  <si>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</si>
  <si>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</si>
  <si>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</si>
  <si>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</si>
  <si>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</si>
  <si>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</si>
  <si>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</si>
  <si>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</si>
  <si>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</si>
  <si>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</si>
  <si>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</si>
  <si>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</si>
  <si>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</si>
  <si>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</si>
  <si>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</si>
  <si>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</si>
  <si>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</si>
  <si>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</si>
  <si>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</si>
  <si>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</si>
  <si>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</si>
  <si>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</si>
  <si>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</si>
  <si>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</si>
  <si>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</si>
  <si>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</si>
  <si>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</si>
  <si>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</si>
  <si>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</si>
  <si>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</si>
  <si>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</si>
  <si>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</si>
  <si>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</si>
  <si>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</si>
  <si>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</si>
  <si>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</si>
  <si>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</si>
  <si>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</si>
  <si>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</si>
  <si>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</si>
  <si>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</si>
  <si>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</si>
  <si>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</si>
  <si>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</si>
  <si>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</si>
  <si>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</si>
  <si>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</si>
  <si>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</si>
  <si>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</si>
  <si>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</si>
  <si>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</si>
  <si>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</si>
  <si>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</si>
  <si>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</si>
  <si>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</si>
  <si>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</si>
  <si>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</si>
  <si>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</si>
  <si>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</si>
  <si>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</si>
  <si>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</si>
  <si>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</si>
  <si>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</si>
  <si>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</si>
  <si>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</si>
  <si>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</si>
  <si>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</si>
  <si>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</si>
  <si>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</si>
  <si>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</si>
  <si>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</si>
  <si>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</si>
  <si>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</si>
  <si>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</si>
  <si>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</si>
  <si>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</si>
  <si>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</si>
  <si>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</si>
  <si>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</si>
  <si>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</si>
  <si>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</si>
  <si>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</si>
  <si>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</si>
  <si>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</si>
  <si>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</si>
  <si>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</si>
  <si>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</si>
  <si>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</si>
  <si>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</si>
  <si>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</si>
  <si>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</si>
  <si>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</si>
  <si>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</si>
  <si>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</si>
  <si>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</si>
  <si>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</si>
  <si>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</si>
  <si>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</si>
  <si>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</si>
  <si>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</si>
  <si>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</si>
  <si>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</si>
  <si>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</si>
  <si>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</si>
  <si>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</si>
  <si>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</si>
  <si>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</si>
  <si>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</si>
  <si>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</si>
  <si>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</si>
  <si>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</si>
  <si>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</si>
  <si>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</si>
  <si>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</si>
  <si>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</si>
  <si>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</si>
  <si>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</si>
  <si>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</si>
  <si>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</si>
  <si>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</si>
  <si>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</si>
  <si>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</si>
  <si>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</si>
  <si>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</si>
  <si>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</si>
  <si>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</si>
  <si>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</si>
  <si>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</si>
  <si>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</si>
  <si>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</si>
  <si>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</si>
  <si>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</si>
  <si>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</si>
  <si>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</si>
  <si>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</si>
  <si>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</si>
  <si>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</si>
  <si>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</si>
  <si>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</si>
  <si>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</si>
  <si>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</si>
  <si>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</si>
  <si>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</si>
  <si>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</si>
  <si>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</si>
  <si>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</si>
  <si>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</si>
  <si>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</si>
  <si>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</si>
  <si>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</si>
  <si>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</si>
  <si>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</si>
  <si>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</si>
  <si>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</si>
  <si>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</si>
  <si>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</si>
  <si>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</si>
  <si>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</si>
  <si>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</si>
  <si>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</si>
  <si>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</si>
  <si>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</si>
  <si>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</si>
  <si>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</si>
  <si>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</si>
  <si>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</si>
  <si>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</si>
  <si>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</si>
  <si>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</si>
  <si>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</si>
  <si>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</si>
  <si>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</si>
  <si>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</si>
  <si>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</si>
  <si>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</si>
  <si>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</si>
  <si>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</si>
  <si>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</si>
  <si>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</si>
  <si>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</si>
  <si>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</si>
  <si>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</si>
  <si>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</si>
  <si>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</si>
  <si>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</si>
  <si>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</si>
  <si>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</si>
  <si>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</si>
  <si>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</si>
  <si>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</si>
  <si>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</si>
  <si>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</si>
  <si>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</si>
  <si>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</si>
  <si>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</si>
  <si>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</si>
  <si>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</si>
  <si>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</si>
  <si>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</si>
  <si>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</si>
  <si>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</si>
  <si>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</si>
  <si>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</si>
  <si>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</si>
  <si>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</si>
  <si>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</si>
  <si>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</si>
  <si>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</si>
  <si>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</si>
  <si>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</si>
  <si>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</si>
  <si>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</si>
  <si>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</si>
  <si>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</si>
  <si>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</si>
  <si>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</si>
  <si>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</si>
  <si>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</si>
  <si>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</si>
  <si>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</si>
  <si>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</si>
  <si>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</si>
  <si>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</si>
  <si>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</si>
  <si>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</si>
  <si>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</si>
  <si>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</si>
  <si>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</si>
  <si>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</si>
  <si>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</si>
  <si>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</si>
  <si>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</si>
  <si>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</si>
  <si>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</si>
  <si>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</si>
  <si>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</si>
  <si>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</si>
  <si>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</si>
  <si>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</si>
  <si>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</si>
  <si>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</si>
  <si>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</si>
  <si>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</si>
  <si>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</si>
  <si>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</si>
  <si>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</si>
  <si>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</si>
  <si>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</si>
  <si>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</si>
  <si>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</si>
  <si>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</si>
  <si>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</si>
  <si>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</si>
  <si>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</si>
  <si>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</si>
  <si>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</si>
  <si>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</si>
  <si>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</si>
  <si>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</si>
  <si>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</si>
  <si>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</si>
  <si>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</si>
  <si>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</si>
  <si>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</si>
  <si>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</si>
  <si>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</si>
  <si>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</si>
  <si>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</si>
  <si>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</si>
  <si>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</si>
  <si>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</si>
  <si>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</si>
  <si>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</si>
  <si>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</si>
  <si>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</si>
  <si>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</si>
  <si>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</si>
  <si>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</si>
  <si>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</si>
  <si>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</si>
  <si>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</si>
  <si>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</si>
  <si>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</si>
  <si>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</si>
  <si>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</si>
  <si>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</si>
  <si>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</si>
  <si>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</si>
  <si>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</si>
  <si>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</si>
  <si>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</si>
  <si>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</si>
  <si>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</si>
  <si>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</si>
  <si>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</si>
  <si>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</si>
  <si>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</si>
  <si>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</si>
  <si>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</si>
  <si>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</si>
  <si>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</si>
  <si>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</si>
  <si>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</si>
  <si>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</si>
  <si>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</si>
  <si>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</si>
  <si>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</si>
  <si>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</si>
  <si>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</si>
  <si>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</si>
  <si>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</si>
  <si>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</si>
  <si>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</si>
  <si>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</si>
  <si>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</si>
  <si>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</si>
  <si>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</si>
  <si>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</si>
  <si>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</si>
  <si>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</si>
  <si>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</si>
  <si>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</si>
  <si>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</si>
  <si>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</si>
  <si>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</si>
  <si>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</si>
  <si>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</si>
  <si>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</si>
  <si>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</si>
  <si>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</si>
  <si>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</si>
  <si>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</si>
  <si>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</si>
  <si>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</si>
  <si>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</si>
  <si>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</si>
  <si>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</si>
  <si>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</si>
  <si>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</si>
  <si>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</si>
  <si>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</si>
  <si>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</si>
  <si>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</si>
  <si>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</si>
  <si>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</si>
  <si>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</si>
  <si>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</si>
  <si>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</si>
  <si>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</si>
  <si>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</si>
  <si>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</si>
  <si>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</si>
  <si>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</si>
  <si>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</si>
  <si>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</si>
  <si>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</si>
  <si>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</si>
  <si>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</si>
  <si>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</si>
  <si>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</si>
  <si>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</si>
  <si>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</si>
  <si>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</si>
  <si>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</si>
  <si>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</si>
  <si>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</si>
  <si>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</si>
  <si>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</si>
  <si>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</si>
  <si>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</si>
  <si>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</si>
  <si>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</si>
  <si>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</si>
  <si>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</si>
  <si>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</si>
  <si>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</si>
  <si>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</si>
  <si>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</si>
  <si>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</si>
  <si>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</si>
  <si>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</si>
  <si>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</si>
  <si>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</si>
  <si>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</si>
  <si>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</si>
  <si>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</si>
  <si>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</si>
  <si>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</si>
  <si>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</si>
  <si>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</si>
  <si>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</si>
  <si>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</si>
  <si>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</si>
  <si>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</si>
  <si>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</si>
  <si>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</si>
  <si>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</si>
  <si>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</si>
  <si>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</si>
  <si>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</si>
  <si>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</si>
  <si>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</si>
  <si>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</si>
  <si>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</si>
  <si>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</si>
  <si>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</si>
  <si>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</si>
  <si>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</si>
  <si>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</si>
  <si>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</si>
  <si>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</si>
  <si>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</si>
  <si>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</si>
  <si>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</si>
  <si>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</si>
  <si>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</si>
  <si>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</si>
  <si>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</si>
  <si>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</si>
  <si>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</si>
  <si>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</si>
  <si>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</si>
  <si>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</si>
  <si>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</si>
  <si>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</si>
  <si>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</si>
  <si>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</si>
  <si>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</si>
  <si>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</si>
  <si>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</si>
  <si>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</si>
  <si>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</si>
  <si>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</si>
  <si>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</si>
  <si>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</si>
  <si>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</si>
  <si>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</si>
  <si>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</si>
  <si>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</si>
  <si>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</si>
  <si>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</si>
  <si>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</si>
  <si>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</si>
  <si>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</si>
  <si>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</si>
  <si>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</si>
  <si>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</si>
  <si>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</si>
  <si>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</si>
  <si>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</si>
  <si>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</si>
  <si>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</si>
  <si>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</si>
  <si>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</si>
  <si>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</si>
  <si>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</si>
  <si>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</si>
  <si>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</si>
  <si>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</si>
  <si>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</si>
  <si>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</si>
  <si>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</si>
  <si>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</si>
  <si>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</si>
  <si>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</si>
  <si>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</si>
  <si>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</si>
  <si>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</si>
  <si>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</si>
  <si>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</si>
  <si>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</si>
  <si>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</si>
  <si>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</si>
  <si>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</si>
  <si>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</si>
  <si>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</si>
  <si>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</si>
  <si>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</si>
  <si>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</si>
  <si>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</si>
  <si>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</si>
  <si>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</si>
  <si>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</si>
  <si>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</si>
  <si>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</si>
  <si>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</si>
  <si>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</si>
  <si>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</si>
  <si>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</si>
  <si>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</si>
  <si>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</si>
  <si>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</si>
  <si>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</si>
  <si>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</si>
  <si>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</si>
  <si>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</si>
  <si>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</si>
  <si>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</si>
  <si>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</si>
  <si>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</si>
  <si>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</si>
  <si>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</si>
  <si>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</si>
  <si>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</si>
  <si>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</si>
  <si>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</si>
  <si>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</si>
  <si>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</si>
  <si>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</si>
  <si>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</si>
  <si>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</si>
  <si>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</si>
  <si>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</si>
  <si>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</si>
  <si>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</si>
  <si>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</si>
  <si>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</si>
  <si>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</si>
  <si>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</si>
  <si>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</si>
  <si>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</si>
  <si>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</si>
  <si>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</si>
  <si>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</si>
  <si>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</si>
  <si>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</si>
  <si>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</si>
  <si>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</si>
  <si>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</si>
  <si>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</si>
  <si>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</si>
  <si>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</si>
  <si>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</si>
  <si>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</si>
  <si>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</si>
  <si>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</si>
  <si>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</si>
  <si>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</si>
  <si>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</si>
  <si>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</si>
  <si>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</si>
  <si>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</si>
  <si>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</si>
  <si>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</si>
  <si>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</si>
  <si>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</si>
  <si>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</si>
  <si>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</si>
  <si>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</si>
  <si>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</si>
  <si>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</si>
  <si>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</si>
  <si>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</si>
  <si>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</si>
  <si>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</si>
  <si>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</si>
  <si>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</si>
  <si>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</si>
  <si>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</si>
  <si>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</si>
  <si>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</si>
  <si>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</si>
  <si>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</si>
  <si>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</si>
  <si>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</si>
  <si>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</si>
  <si>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</si>
  <si>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</si>
  <si>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</si>
  <si>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</si>
  <si>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</si>
  <si>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</si>
  <si>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</si>
  <si>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</si>
  <si>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</si>
  <si>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</si>
  <si>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</si>
  <si>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</si>
  <si>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</si>
  <si>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</si>
  <si>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</si>
  <si>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</si>
  <si>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</si>
  <si>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</si>
  <si>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</si>
  <si>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</si>
  <si>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</si>
  <si>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</si>
  <si>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</si>
  <si>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</si>
  <si>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</si>
  <si>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</si>
  <si>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</si>
  <si>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</si>
  <si>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</si>
  <si>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</si>
  <si>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</si>
  <si>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</si>
  <si>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</si>
  <si>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</si>
  <si>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</si>
  <si>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</si>
  <si>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</si>
  <si>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</si>
  <si>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</si>
  <si>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</si>
  <si>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</si>
  <si>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</si>
  <si>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</si>
  <si>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</si>
  <si>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</si>
  <si>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</si>
  <si>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</si>
  <si>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</si>
  <si>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</si>
  <si>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</si>
  <si>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</si>
  <si>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</si>
  <si>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</si>
  <si>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</si>
  <si>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</si>
  <si>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</si>
  <si>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</si>
  <si>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</si>
  <si>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</si>
  <si>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</si>
  <si>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</si>
  <si>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</si>
  <si>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</si>
  <si>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</si>
  <si>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</si>
  <si>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</si>
  <si>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</si>
  <si>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</si>
  <si>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</si>
  <si>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</si>
  <si>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</si>
  <si>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</si>
  <si>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</si>
  <si>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</si>
  <si>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</si>
  <si>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</si>
  <si>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</si>
  <si>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</si>
  <si>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</si>
  <si>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</si>
  <si>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</si>
  <si>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</si>
  <si>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</si>
  <si>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</si>
  <si>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</si>
  <si>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</si>
  <si>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</si>
  <si>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</si>
  <si>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</si>
  <si>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</si>
  <si>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</si>
  <si>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</si>
  <si>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</si>
  <si>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</si>
  <si>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</si>
  <si>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</si>
  <si>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</si>
  <si>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</si>
  <si>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</si>
  <si>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</si>
  <si>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</si>
  <si>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</si>
  <si>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</si>
  <si>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</si>
  <si>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</si>
  <si>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</si>
  <si>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</si>
  <si>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</si>
  <si>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</si>
  <si>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</si>
  <si>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</si>
  <si>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</si>
  <si>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</si>
  <si>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</si>
  <si>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</si>
  <si>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</si>
  <si>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</si>
  <si>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</si>
  <si>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</si>
  <si>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</si>
  <si>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</si>
  <si>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</si>
  <si>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</si>
  <si>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</si>
  <si>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</si>
  <si>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</si>
  <si>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</si>
  <si>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</si>
  <si>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</si>
  <si>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</si>
  <si>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</si>
  <si>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</si>
  <si>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</si>
  <si>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</si>
  <si>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</si>
  <si>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</si>
  <si>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</si>
  <si>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</si>
  <si>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</si>
  <si>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</si>
  <si>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</si>
  <si>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</si>
  <si>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</si>
  <si>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</si>
  <si>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</si>
  <si>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</si>
  <si>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</si>
  <si>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</si>
  <si>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</si>
  <si>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</si>
  <si>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</si>
  <si>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</si>
  <si>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</si>
  <si>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</si>
  <si>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</si>
  <si>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</si>
  <si>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</si>
  <si>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</si>
  <si>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</si>
  <si>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</si>
  <si>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</si>
  <si>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</si>
  <si>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</si>
  <si>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</si>
  <si>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</si>
  <si>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</si>
  <si>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</si>
  <si>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</si>
  <si>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</si>
  <si>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</si>
  <si>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</si>
  <si>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</si>
  <si>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</si>
  <si>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</si>
  <si>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</si>
  <si>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</si>
  <si>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</si>
  <si>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</si>
  <si>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</si>
  <si>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</si>
  <si>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</si>
  <si>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</si>
  <si>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</si>
  <si>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</si>
  <si>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</si>
  <si>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</si>
  <si>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</si>
  <si>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</si>
  <si>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</si>
  <si>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</si>
  <si>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</si>
  <si>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</si>
  <si>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</si>
  <si>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</si>
  <si>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</si>
  <si>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</si>
  <si>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</si>
  <si>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</si>
  <si>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</si>
  <si>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</si>
  <si>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</si>
  <si>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</si>
  <si>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</si>
  <si>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</si>
  <si>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</si>
  <si>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</si>
  <si>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</si>
  <si>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</si>
  <si>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</si>
  <si>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</si>
  <si>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</si>
  <si>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</si>
  <si>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</si>
  <si>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</si>
  <si>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</si>
  <si>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</si>
  <si>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</si>
  <si>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</si>
  <si>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</si>
  <si>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</si>
  <si>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</si>
  <si>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</si>
  <si>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</si>
  <si>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</si>
  <si>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</si>
  <si>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</si>
  <si>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</si>
  <si>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</si>
  <si>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</si>
  <si>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</si>
  <si>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</si>
  <si>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</si>
  <si>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</si>
  <si>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</si>
  <si>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</si>
  <si>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</si>
  <si>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</si>
  <si>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</si>
  <si>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</si>
  <si>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</si>
  <si>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</si>
  <si>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</si>
  <si>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</si>
  <si>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</si>
  <si>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</si>
  <si>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</si>
  <si>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</si>
  <si>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</si>
  <si>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</si>
  <si>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</si>
  <si>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</si>
  <si>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</si>
  <si>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</si>
  <si>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</si>
  <si>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</si>
  <si>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</si>
  <si>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</si>
  <si>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</si>
  <si>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</si>
  <si>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</si>
  <si>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</si>
  <si>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</si>
  <si>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</si>
  <si>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</si>
  <si>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</si>
  <si>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</si>
  <si>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</si>
  <si>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</si>
  <si>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</si>
  <si>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</si>
  <si>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</si>
  <si>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</si>
  <si>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</si>
  <si>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</si>
  <si>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</si>
  <si>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</si>
  <si>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</si>
  <si>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</si>
  <si>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</si>
  <si>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</si>
  <si>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</si>
  <si>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</si>
  <si>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</si>
  <si>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</si>
  <si>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</si>
  <si>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</si>
  <si>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</si>
  <si>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</si>
  <si>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</si>
  <si>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</si>
  <si>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</si>
  <si>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</si>
  <si>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</si>
  <si>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</si>
  <si>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</si>
  <si>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</si>
  <si>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</si>
  <si>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</si>
  <si>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</si>
  <si>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</si>
  <si>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</si>
  <si>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</si>
  <si>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</si>
  <si>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</si>
  <si>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</si>
  <si>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</si>
  <si>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</si>
  <si>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</si>
  <si>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</si>
  <si>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</si>
  <si>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</si>
  <si>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</si>
  <si>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</si>
  <si>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</si>
  <si>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</si>
  <si>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</si>
  <si>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</si>
  <si>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</si>
  <si>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</si>
  <si>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</si>
  <si>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</si>
  <si>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</si>
  <si>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</si>
  <si>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</si>
  <si>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</si>
  <si>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</si>
  <si>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</si>
  <si>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</si>
  <si>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</si>
  <si>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</si>
  <si>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</si>
  <si>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</si>
  <si>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</si>
  <si>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</si>
  <si>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</si>
  <si>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</si>
  <si>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</si>
  <si>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</si>
  <si>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</si>
  <si>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</si>
  <si>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</si>
  <si>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</si>
  <si>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</si>
  <si>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</si>
  <si>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</si>
  <si>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</si>
  <si>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</si>
  <si>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</si>
  <si>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</si>
  <si>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</si>
  <si>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</si>
  <si>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</si>
  <si>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</si>
  <si>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</si>
  <si>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</si>
  <si>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</si>
  <si>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</si>
  <si>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</si>
  <si>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</si>
  <si>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</si>
  <si>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</si>
  <si>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</si>
  <si>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</si>
  <si>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</si>
  <si>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</si>
  <si>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</si>
  <si>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</si>
  <si>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</si>
  <si>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</si>
  <si>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</si>
  <si>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</si>
  <si>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</si>
  <si>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</si>
  <si>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</si>
  <si>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</si>
  <si>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</si>
  <si>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</si>
  <si>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</si>
  <si>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</si>
  <si>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</si>
  <si>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</si>
  <si>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</si>
  <si>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</si>
  <si>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</si>
  <si>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</si>
  <si>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</si>
  <si>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</si>
  <si>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</si>
  <si>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</si>
  <si>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</si>
  <si>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</si>
  <si>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</si>
  <si>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</si>
  <si>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</si>
  <si>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</si>
  <si>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</si>
  <si>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</si>
  <si>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</si>
  <si>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</si>
  <si>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</si>
  <si>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</si>
  <si>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</si>
  <si>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</si>
  <si>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</si>
  <si>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</si>
  <si>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</si>
  <si>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</si>
  <si>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</si>
  <si>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</si>
  <si>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</si>
  <si>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</si>
  <si>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</si>
  <si>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</si>
  <si>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</si>
  <si>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</si>
  <si>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</si>
  <si>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</si>
  <si>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</si>
  <si>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</si>
  <si>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</si>
  <si>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</si>
  <si>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</si>
  <si>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</si>
  <si>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</si>
  <si>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</si>
  <si>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</si>
  <si>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</si>
  <si>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</si>
  <si>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</si>
  <si>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</si>
  <si>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</si>
  <si>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</si>
  <si>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</si>
  <si>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</si>
  <si>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</si>
  <si>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</si>
  <si>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</si>
  <si>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</si>
  <si>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</si>
  <si>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</si>
  <si>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</si>
  <si>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</si>
  <si>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</si>
  <si>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</si>
  <si>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</si>
  <si>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</si>
  <si>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</si>
  <si>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</si>
  <si>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</si>
  <si>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</si>
  <si>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</si>
  <si>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</si>
  <si>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</si>
  <si>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</si>
  <si>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</si>
  <si>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</si>
  <si>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</si>
  <si>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</si>
  <si>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</si>
  <si>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</si>
  <si>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</si>
  <si>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</si>
  <si>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</si>
  <si>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</si>
  <si>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</si>
  <si>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</si>
  <si>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</si>
  <si>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</si>
  <si>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</si>
  <si>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</si>
  <si>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</si>
  <si>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</si>
  <si>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</si>
  <si>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</si>
  <si>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</si>
  <si>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</si>
  <si>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</si>
  <si>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</si>
  <si>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</si>
  <si>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</si>
  <si>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</si>
  <si>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</si>
  <si>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</si>
  <si>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</si>
  <si>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</si>
  <si>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</si>
  <si>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</si>
  <si>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</si>
  <si>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</si>
  <si>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</si>
  <si>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</si>
  <si>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</si>
  <si>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</si>
  <si>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</si>
  <si>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</si>
  <si>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</si>
  <si>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</si>
  <si>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</si>
  <si>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</si>
  <si>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</si>
  <si>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</si>
  <si>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</si>
  <si>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</si>
  <si>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</si>
  <si>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</si>
  <si>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</si>
  <si>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</si>
  <si>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</si>
  <si>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</si>
  <si>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</si>
  <si>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</si>
  <si>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</si>
  <si>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</si>
  <si>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</si>
  <si>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</si>
  <si>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</si>
  <si>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</si>
  <si>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</si>
  <si>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</si>
  <si>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</si>
  <si>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</si>
  <si>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</si>
  <si>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</si>
  <si>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</si>
  <si>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</si>
  <si>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</si>
  <si>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</si>
  <si>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</si>
  <si>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</si>
  <si>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</si>
  <si>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</si>
  <si>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</si>
  <si>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</si>
  <si>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</si>
  <si>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</si>
  <si>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</si>
  <si>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</si>
  <si>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</si>
  <si>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</si>
  <si>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</si>
  <si>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</si>
  <si>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</si>
  <si>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</si>
  <si>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</si>
  <si>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</si>
  <si>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</si>
  <si>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</si>
  <si>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</si>
  <si>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</si>
  <si>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</si>
  <si>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</si>
  <si>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</si>
  <si>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</si>
  <si>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</si>
  <si>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</si>
  <si>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</si>
  <si>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</si>
  <si>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</si>
  <si>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</si>
  <si>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</si>
  <si>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</si>
  <si>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</si>
  <si>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</si>
  <si>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</si>
  <si>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</si>
  <si>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</si>
  <si>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</si>
  <si>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</si>
  <si>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</si>
  <si>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</si>
  <si>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</si>
  <si>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</si>
  <si>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</si>
  <si>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</si>
  <si>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</si>
  <si>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</si>
  <si>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</si>
  <si>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</si>
  <si>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</si>
  <si>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</si>
  <si>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</si>
  <si>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</si>
  <si>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</si>
  <si>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</si>
  <si>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</si>
  <si>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</si>
  <si>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</si>
  <si>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</si>
  <si>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</si>
  <si>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</si>
  <si>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</si>
  <si>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</si>
  <si>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</si>
  <si>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</si>
  <si>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</si>
  <si>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</si>
  <si>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</si>
  <si>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</si>
  <si>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</si>
  <si>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</si>
  <si>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</si>
  <si>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</si>
  <si>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</si>
  <si>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</si>
  <si>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</si>
  <si>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</si>
  <si>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</si>
  <si>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</si>
  <si>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</si>
  <si>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</si>
  <si>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</si>
  <si>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</si>
  <si>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</si>
  <si>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</si>
  <si>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</si>
  <si>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</si>
  <si>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</si>
  <si>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</si>
  <si>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</si>
  <si>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</si>
  <si>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</si>
  <si>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</si>
  <si>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</si>
  <si>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</si>
  <si>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</si>
  <si>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</si>
  <si>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</si>
  <si>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</si>
  <si>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</si>
  <si>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</si>
  <si>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</si>
  <si>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</si>
  <si>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</si>
  <si>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</si>
  <si>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</si>
  <si>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</si>
  <si>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</si>
  <si>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</si>
  <si>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</si>
  <si>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</si>
  <si>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</si>
  <si>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</si>
  <si>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</si>
  <si>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</si>
  <si>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</si>
  <si>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</si>
  <si>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</si>
  <si>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</si>
  <si>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</si>
  <si>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</si>
  <si>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</si>
  <si>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</si>
  <si>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</si>
  <si>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</si>
  <si>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</si>
  <si>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</si>
  <si>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</si>
  <si>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</si>
  <si>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</si>
  <si>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</si>
  <si>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</si>
  <si>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</si>
  <si>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</si>
  <si>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</si>
  <si>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</si>
  <si>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</si>
  <si>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</si>
  <si>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</si>
  <si>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</si>
  <si>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</si>
  <si>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</si>
  <si>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</si>
  <si>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</si>
  <si>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</si>
  <si>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</si>
  <si>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</si>
  <si>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</si>
  <si>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</si>
  <si>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</si>
  <si>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</si>
  <si>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</si>
  <si>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</si>
  <si>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</si>
  <si>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</si>
  <si>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</si>
  <si>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</si>
  <si>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</si>
  <si>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</si>
  <si>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</si>
  <si>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</si>
  <si>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</si>
  <si>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</si>
  <si>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</si>
  <si>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</si>
  <si>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</si>
  <si>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</si>
  <si>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</si>
  <si>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</si>
  <si>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</si>
  <si>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</si>
  <si>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</si>
  <si>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</si>
  <si>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</si>
  <si>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</si>
  <si>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</si>
  <si>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</si>
  <si>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</si>
  <si>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</si>
  <si>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</si>
  <si>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</si>
  <si>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</si>
  <si>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</si>
  <si>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</si>
  <si>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</si>
  <si>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</si>
  <si>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</si>
  <si>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</si>
  <si>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</si>
  <si>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</si>
  <si>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</si>
  <si>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</si>
  <si>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</si>
  <si>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</si>
  <si>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</si>
  <si>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</si>
  <si>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</si>
  <si>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</si>
  <si>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</si>
  <si>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</si>
  <si>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</si>
  <si>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</si>
  <si>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</si>
  <si>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</si>
  <si>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</si>
  <si>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</si>
  <si>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</si>
  <si>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</si>
  <si>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</si>
  <si>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</si>
  <si>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</si>
  <si>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</si>
  <si>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</si>
  <si>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</si>
  <si>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</si>
  <si>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</si>
  <si>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</si>
  <si>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</si>
  <si>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</si>
  <si>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</si>
  <si>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</si>
  <si>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</si>
  <si>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</si>
  <si>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</si>
  <si>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</si>
  <si>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</si>
  <si>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</si>
  <si>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</si>
  <si>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</si>
  <si>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</si>
  <si>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</si>
  <si>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</si>
  <si>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</si>
  <si>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</si>
  <si>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</si>
  <si>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</si>
  <si>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</si>
  <si>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</si>
  <si>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</si>
  <si>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</si>
  <si>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</si>
  <si>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</si>
  <si>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</si>
  <si>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</si>
  <si>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</si>
  <si>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</si>
  <si>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</si>
  <si>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</si>
  <si>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</si>
  <si>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</si>
  <si>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</si>
  <si>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</si>
  <si>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</si>
  <si>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</si>
  <si>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</si>
  <si>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</si>
  <si>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</si>
  <si>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</si>
  <si>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</si>
  <si>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</si>
  <si>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</si>
  <si>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</si>
  <si>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</si>
  <si>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</si>
  <si>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</si>
  <si>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</si>
  <si>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</si>
  <si>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</si>
  <si>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</si>
  <si>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</si>
  <si>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</si>
  <si>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</si>
  <si>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</si>
  <si>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</si>
  <si>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</si>
  <si>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</si>
  <si>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</si>
  <si>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</si>
  <si>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</si>
  <si>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</si>
  <si>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</si>
  <si>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</si>
  <si>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</si>
  <si>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</si>
  <si>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</si>
  <si>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</si>
  <si>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</si>
  <si>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</si>
  <si>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</si>
  <si>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</si>
  <si>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</si>
  <si>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</si>
  <si>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</si>
  <si>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</si>
  <si>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</si>
  <si>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</si>
  <si>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</si>
  <si>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</si>
  <si>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</si>
  <si>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</si>
  <si>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</si>
  <si>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</si>
  <si>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</si>
  <si>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</si>
  <si>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</si>
  <si>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</si>
  <si>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</si>
  <si>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</si>
  <si>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</si>
  <si>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</si>
  <si>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</si>
  <si>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</si>
  <si>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</si>
  <si>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</si>
  <si>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</si>
  <si>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</si>
  <si>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</si>
  <si>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</si>
  <si>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</si>
  <si>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</si>
  <si>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</si>
  <si>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</si>
  <si>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</si>
  <si>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</si>
  <si>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</si>
  <si>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</si>
  <si>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</si>
  <si>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</si>
  <si>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</si>
  <si>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</si>
  <si>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</si>
  <si>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</si>
  <si>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</si>
  <si>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</si>
  <si>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</si>
  <si>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</si>
  <si>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</si>
  <si>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</si>
  <si>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</si>
  <si>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</si>
  <si>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</si>
  <si>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</si>
  <si>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</si>
  <si>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</si>
  <si>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</si>
  <si>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</si>
  <si>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</si>
  <si>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</si>
  <si>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</si>
  <si>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</si>
  <si>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</si>
  <si>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</si>
  <si>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</si>
  <si>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</si>
  <si>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</si>
  <si>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</si>
  <si>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</si>
  <si>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</si>
  <si>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</si>
  <si>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</si>
  <si>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</si>
  <si>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</si>
  <si>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</si>
  <si>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</si>
  <si>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</si>
  <si>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</si>
  <si>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</si>
  <si>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</si>
  <si>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</si>
  <si>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</si>
  <si>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</si>
  <si>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</si>
  <si>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</si>
  <si>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</si>
  <si>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</si>
  <si>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</si>
  <si>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</si>
  <si>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</si>
  <si>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</si>
  <si>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</si>
  <si>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</si>
  <si>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</si>
  <si>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</si>
  <si>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</si>
  <si>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</si>
  <si>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</si>
  <si>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</si>
  <si>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</si>
  <si>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</si>
  <si>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</si>
  <si>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</si>
  <si>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</si>
  <si>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</si>
  <si>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</si>
  <si>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</si>
  <si>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</si>
  <si>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</si>
  <si>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</si>
  <si>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</si>
  <si>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</si>
  <si>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</si>
  <si>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</si>
  <si>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</si>
  <si>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</si>
  <si>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</si>
  <si>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</si>
  <si>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</si>
  <si>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</si>
  <si>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</si>
  <si>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</si>
  <si>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</si>
  <si>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</si>
  <si>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</si>
  <si>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</si>
  <si>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</si>
  <si>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</si>
  <si>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</si>
  <si>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</si>
  <si>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</si>
  <si>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</si>
  <si>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</si>
  <si>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</si>
  <si>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</si>
  <si>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</si>
  <si>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</si>
  <si>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</si>
  <si>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</si>
  <si>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</si>
  <si>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</si>
  <si>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</si>
  <si>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</si>
  <si>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</si>
  <si>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</si>
  <si>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</si>
  <si>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</si>
  <si>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</si>
  <si>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</si>
  <si>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</si>
  <si>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</si>
  <si>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</si>
  <si>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</si>
  <si>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</si>
  <si>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</si>
  <si>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</si>
  <si>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</si>
  <si>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</si>
  <si>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</si>
  <si>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</si>
  <si>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</si>
  <si>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</si>
  <si>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</si>
  <si>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</si>
  <si>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</si>
  <si>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</si>
  <si>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</si>
  <si>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</si>
  <si>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</si>
  <si>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</si>
  <si>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</si>
  <si>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</si>
  <si>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</si>
  <si>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</si>
  <si>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</si>
  <si>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</si>
  <si>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</si>
  <si>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</si>
  <si>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</si>
  <si>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</si>
  <si>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</si>
  <si>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</si>
  <si>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</si>
  <si>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</si>
  <si>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</si>
  <si>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</si>
  <si>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</si>
  <si>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</si>
  <si>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</si>
  <si>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</si>
  <si>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</si>
  <si>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</si>
  <si>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</si>
  <si>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</si>
  <si>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</si>
  <si>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</si>
  <si>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</si>
  <si>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</si>
  <si>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</si>
  <si>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</si>
  <si>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</si>
  <si>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</si>
  <si>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</si>
  <si>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</si>
  <si>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</si>
  <si>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</si>
  <si>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</si>
  <si>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</si>
  <si>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</si>
  <si>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</si>
  <si>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</si>
  <si>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</si>
  <si>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</si>
  <si>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</si>
  <si>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</si>
  <si>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</si>
  <si>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</si>
  <si>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</si>
  <si>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</si>
  <si>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</si>
  <si>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</si>
  <si>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</si>
  <si>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</si>
  <si>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</si>
  <si>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</si>
  <si>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</si>
  <si>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</si>
  <si>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</si>
  <si>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</si>
  <si>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</si>
  <si>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</si>
  <si>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</si>
  <si>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</si>
  <si>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</si>
  <si>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</si>
  <si>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</si>
  <si>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</si>
  <si>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</si>
  <si>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</si>
  <si>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</si>
  <si>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</si>
  <si>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</si>
  <si>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</si>
  <si>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</si>
  <si>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</si>
  <si>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</si>
  <si>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</si>
  <si>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</si>
  <si>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</si>
  <si>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</si>
  <si>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</si>
  <si>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</si>
  <si>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</si>
  <si>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</si>
  <si>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</si>
  <si>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</si>
  <si>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</si>
  <si>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</si>
  <si>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</si>
  <si>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</si>
  <si>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</si>
  <si>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</si>
  <si>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</si>
  <si>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</si>
  <si>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</si>
  <si>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</si>
  <si>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</si>
  <si>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</si>
  <si>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</si>
  <si>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</si>
  <si>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</si>
  <si>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</si>
  <si>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</si>
  <si>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</si>
  <si>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</si>
  <si>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</si>
  <si>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</si>
  <si>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</si>
  <si>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</si>
  <si>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</si>
  <si>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</si>
  <si>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</si>
  <si>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</si>
  <si>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</si>
  <si>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</si>
  <si>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</si>
  <si>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</si>
  <si>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</si>
  <si>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</si>
  <si>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</si>
  <si>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</si>
  <si>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</si>
  <si>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</si>
  <si>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</si>
  <si>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</si>
  <si>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</si>
  <si>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</si>
  <si>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</si>
  <si>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</si>
  <si>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</si>
  <si>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</si>
  <si>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</si>
  <si>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</si>
  <si>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</si>
  <si>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</si>
  <si>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</si>
  <si>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</si>
  <si>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</si>
  <si>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</si>
  <si>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</si>
  <si>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</si>
  <si>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</si>
  <si>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</si>
  <si>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</si>
  <si>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</si>
  <si>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</si>
  <si>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</si>
  <si>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</si>
  <si>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</si>
  <si>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</si>
  <si>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</si>
  <si>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</si>
  <si>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</si>
  <si>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</si>
  <si>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</si>
  <si>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</si>
  <si>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</si>
  <si>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</si>
  <si>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</si>
  <si>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</si>
  <si>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</si>
  <si>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</si>
  <si>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</si>
  <si>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</si>
  <si>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</si>
  <si>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</si>
  <si>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</si>
  <si>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</si>
  <si>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</si>
  <si>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</si>
  <si>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</si>
  <si>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</si>
  <si>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</si>
  <si>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</si>
  <si>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</si>
  <si>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</si>
  <si>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</si>
  <si>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</si>
  <si>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</si>
  <si>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</si>
  <si>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</si>
  <si>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</si>
  <si>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</si>
  <si>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</si>
  <si>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</si>
  <si>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</si>
  <si>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</si>
  <si>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</si>
  <si>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</si>
  <si>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</si>
  <si>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</si>
  <si>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</si>
  <si>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</si>
  <si>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</si>
  <si>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</si>
  <si>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</si>
  <si>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</si>
  <si>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</si>
  <si>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</si>
  <si>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</si>
  <si>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</si>
  <si>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</si>
  <si>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</si>
  <si>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</si>
  <si>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</si>
  <si>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</si>
  <si>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</si>
  <si>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</si>
  <si>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</si>
  <si>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</si>
  <si>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</si>
  <si>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</si>
  <si>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</si>
  <si>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</si>
  <si>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</si>
  <si>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</si>
  <si>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</si>
  <si>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</si>
  <si>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</si>
  <si>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</si>
  <si>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</si>
  <si>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</si>
  <si>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</si>
  <si>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</si>
  <si>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</si>
  <si>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</si>
  <si>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</si>
  <si>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</si>
  <si>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</si>
  <si>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</si>
  <si>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</si>
  <si>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</si>
  <si>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</si>
  <si>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</si>
  <si>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</si>
  <si>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</si>
  <si>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</si>
  <si>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</si>
  <si>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</si>
  <si>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</si>
  <si>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</si>
  <si>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</si>
  <si>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</si>
  <si>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</si>
  <si>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</si>
  <si>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</si>
  <si>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</si>
  <si>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</si>
  <si>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</si>
  <si>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</si>
  <si>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</si>
  <si>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</si>
  <si>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</si>
  <si>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</si>
  <si>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</si>
  <si>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</si>
  <si>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</si>
  <si>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</si>
  <si>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</si>
  <si>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</si>
  <si>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</si>
  <si>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</si>
  <si>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</si>
  <si>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</si>
  <si>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</si>
  <si>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</si>
  <si>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</si>
  <si>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</si>
  <si>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</si>
  <si>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</si>
  <si>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</si>
  <si>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</si>
  <si>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</si>
  <si>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</si>
  <si>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</si>
  <si>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</si>
  <si>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</si>
  <si>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</si>
  <si>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</si>
  <si>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</si>
  <si>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</si>
  <si>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</si>
  <si>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</si>
  <si>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</si>
  <si>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</si>
  <si>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</si>
  <si>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</si>
  <si>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</si>
  <si>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</si>
  <si>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</si>
  <si>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</si>
  <si>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</si>
  <si>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</si>
  <si>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</si>
  <si>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</si>
  <si>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</si>
  <si>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</si>
  <si>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</si>
  <si>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</si>
  <si>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</si>
  <si>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</si>
  <si>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</si>
  <si>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</si>
  <si>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</si>
  <si>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</si>
  <si>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</si>
  <si>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</si>
  <si>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</si>
  <si>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</si>
  <si>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</si>
  <si>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</si>
  <si>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</si>
  <si>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</si>
  <si>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</si>
  <si>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</si>
  <si>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</si>
  <si>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</si>
  <si>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</si>
  <si>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</si>
  <si>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</si>
  <si>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</si>
  <si>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</si>
  <si>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</si>
  <si>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</si>
  <si>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</si>
  <si>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</si>
  <si>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</si>
  <si>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</si>
  <si>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</si>
  <si>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</si>
  <si>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</si>
  <si>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</si>
  <si>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</si>
  <si>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</si>
  <si>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</si>
  <si>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</si>
  <si>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</si>
  <si>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</si>
  <si>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</si>
  <si>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</si>
  <si>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</si>
  <si>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</si>
  <si>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</si>
  <si>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</si>
  <si>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</si>
  <si>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</si>
  <si>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</si>
  <si>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</si>
  <si>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</si>
  <si>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</si>
  <si>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</si>
  <si>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</si>
  <si>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</si>
  <si>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</si>
  <si>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</si>
  <si>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</si>
  <si>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</si>
  <si>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</si>
  <si>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</si>
  <si>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</si>
  <si>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</si>
  <si>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</si>
  <si>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</si>
  <si>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</si>
  <si>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</si>
  <si>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</si>
  <si>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</si>
  <si>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</si>
  <si>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</si>
  <si>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</si>
  <si>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</si>
  <si>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</si>
  <si>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</si>
  <si>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</si>
  <si>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</si>
  <si>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</si>
  <si>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</si>
  <si>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</si>
  <si>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</si>
  <si>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</si>
  <si>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</si>
  <si>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</si>
  <si>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</si>
  <si>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</si>
  <si>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</si>
  <si>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</si>
  <si>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</si>
  <si>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</si>
  <si>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</si>
  <si>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</si>
  <si>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</si>
  <si>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</si>
  <si>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</si>
  <si>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</si>
  <si>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</si>
  <si>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</si>
  <si>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</si>
  <si>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</si>
  <si>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</si>
  <si>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</si>
  <si>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</si>
  <si>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</si>
  <si>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</si>
  <si>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</si>
  <si>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</si>
  <si>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</si>
  <si>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</si>
  <si>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</si>
  <si>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</si>
  <si>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</si>
  <si>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</si>
  <si>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</si>
  <si>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</si>
  <si>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</si>
  <si>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</si>
  <si>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</si>
  <si>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</si>
  <si>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</si>
  <si>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</si>
  <si>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</si>
  <si>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</si>
  <si>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</si>
  <si>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</si>
  <si>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</si>
  <si>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</si>
  <si>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</si>
  <si>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</si>
  <si>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</si>
  <si>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</si>
  <si>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</si>
  <si>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</si>
  <si>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</si>
  <si>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</si>
  <si>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</si>
  <si>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</si>
  <si>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</si>
  <si>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</si>
  <si>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</si>
  <si>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</si>
  <si>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</si>
  <si>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</si>
  <si>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</si>
  <si>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</si>
  <si>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</si>
  <si>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</si>
  <si>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</si>
  <si>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</si>
  <si>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</si>
  <si>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</si>
  <si>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</si>
  <si>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</si>
  <si>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</si>
  <si>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</si>
  <si>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</si>
  <si>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</si>
  <si>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</si>
  <si>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</si>
  <si>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</si>
  <si>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</si>
  <si>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</si>
  <si>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</si>
  <si>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</si>
  <si>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</si>
  <si>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</si>
  <si>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</si>
  <si>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</si>
  <si>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</si>
  <si>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</si>
  <si>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</si>
  <si>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</si>
  <si>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</si>
  <si>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</si>
  <si>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</si>
  <si>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</si>
  <si>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</si>
  <si>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</si>
  <si>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</si>
  <si>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</si>
  <si>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</si>
  <si>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</si>
  <si>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</si>
  <si>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</si>
  <si>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</si>
  <si>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</si>
  <si>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</si>
  <si>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</si>
  <si>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</si>
  <si>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</si>
  <si>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</si>
  <si>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</si>
  <si>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</si>
  <si>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</si>
  <si>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</si>
  <si>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</si>
  <si>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</si>
  <si>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</si>
  <si>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</si>
  <si>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</si>
  <si>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</si>
  <si>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</si>
  <si>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</si>
  <si>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</si>
  <si>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</si>
  <si>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</si>
  <si>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</si>
  <si>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</si>
  <si>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</si>
  <si>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</si>
  <si>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</si>
  <si>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</si>
  <si>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</si>
  <si>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</si>
  <si>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</si>
  <si>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</si>
  <si>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</si>
  <si>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</si>
  <si>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</si>
  <si>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</si>
  <si>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</si>
  <si>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</si>
  <si>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</si>
  <si>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</si>
  <si>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</si>
  <si>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</si>
  <si>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</si>
  <si>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</si>
  <si>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</si>
  <si>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</si>
  <si>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</si>
  <si>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</si>
  <si>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</si>
  <si>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</si>
  <si>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</si>
  <si>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</si>
  <si>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</si>
  <si>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</si>
  <si>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</si>
  <si>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</si>
  <si>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</si>
  <si>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</si>
  <si>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</si>
  <si>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</si>
  <si>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</si>
  <si>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</si>
  <si>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</si>
  <si>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</si>
  <si>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</si>
  <si>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</si>
  <si>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</si>
  <si>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</si>
  <si>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</si>
  <si>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</si>
  <si>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</si>
  <si>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</si>
  <si>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</si>
  <si>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</si>
  <si>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</si>
  <si>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</si>
  <si>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</si>
  <si>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</si>
  <si>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</si>
  <si>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</si>
  <si>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</si>
  <si>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</si>
  <si>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</si>
  <si>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</si>
  <si>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</si>
  <si>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</si>
  <si>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</si>
  <si>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</si>
  <si>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</si>
  <si>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</si>
  <si>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</si>
  <si>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</si>
  <si>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</si>
  <si>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</si>
  <si>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</si>
  <si>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</si>
  <si>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</si>
  <si>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</si>
  <si>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</si>
  <si>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</si>
  <si>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</si>
  <si>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</si>
  <si>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</si>
  <si>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</si>
  <si>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</si>
  <si>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</si>
  <si>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</si>
  <si>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</si>
  <si>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</si>
  <si>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</si>
  <si>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</si>
  <si>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</si>
  <si>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</si>
  <si>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</si>
  <si>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</si>
  <si>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</si>
  <si>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</si>
  <si>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</si>
  <si>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</si>
  <si>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</si>
  <si>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</si>
  <si>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</si>
  <si>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</si>
  <si>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</si>
  <si>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</si>
  <si>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</si>
  <si>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</si>
  <si>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</si>
  <si>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</si>
  <si>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</si>
  <si>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</si>
  <si>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</si>
  <si>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</si>
  <si>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</si>
  <si>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</si>
  <si>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</si>
  <si>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</si>
  <si>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</si>
  <si>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</si>
  <si>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</si>
  <si>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</si>
  <si>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</si>
  <si>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</si>
  <si>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</si>
  <si>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</si>
  <si>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</si>
  <si>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</si>
  <si>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</si>
  <si>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</si>
  <si>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</si>
  <si>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</si>
  <si>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</si>
  <si>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</si>
  <si>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</si>
  <si>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</si>
  <si>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</si>
  <si>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</si>
  <si>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</si>
  <si>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</si>
  <si>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</si>
  <si>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</si>
  <si>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</si>
  <si>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</si>
  <si>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</si>
  <si>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</si>
  <si>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</si>
  <si>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</si>
  <si>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</si>
  <si>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</si>
  <si>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</si>
  <si>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</si>
  <si>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</si>
  <si>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</si>
  <si>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</si>
  <si>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</si>
  <si>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</si>
  <si>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</si>
  <si>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</si>
  <si>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</si>
  <si>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</si>
  <si>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</si>
  <si>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</si>
  <si>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</si>
  <si>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</si>
  <si>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</si>
  <si>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</si>
  <si>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</si>
  <si>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</si>
  <si>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</si>
  <si>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</si>
  <si>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</si>
  <si>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</si>
  <si>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</si>
  <si>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</si>
  <si>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</si>
  <si>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</si>
  <si>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</si>
  <si>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</si>
  <si>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</si>
  <si>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</si>
  <si>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</si>
  <si>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</si>
  <si>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</si>
  <si>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</si>
  <si>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</si>
  <si>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</si>
  <si>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</si>
  <si>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</si>
  <si>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</si>
  <si>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</si>
  <si>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</si>
  <si>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</si>
  <si>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</si>
  <si>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</si>
  <si>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</si>
  <si>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</si>
  <si>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</si>
  <si>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</si>
  <si>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</si>
  <si>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</si>
  <si>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</si>
  <si>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</si>
  <si>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</si>
  <si>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</si>
  <si>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</si>
  <si>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</si>
  <si>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</si>
  <si>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</si>
  <si>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</si>
  <si>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</si>
  <si>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</si>
  <si>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</si>
  <si>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</si>
  <si>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</si>
  <si>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</si>
  <si>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</si>
  <si>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</si>
  <si>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</si>
  <si>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</si>
  <si>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</si>
  <si>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</si>
  <si>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</si>
  <si>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</si>
  <si>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</si>
  <si>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</si>
  <si>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</si>
  <si>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</si>
  <si>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</si>
  <si>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</si>
  <si>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</si>
  <si>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</si>
  <si>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</si>
  <si>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</si>
  <si>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</si>
  <si>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</si>
  <si>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</si>
  <si>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</si>
  <si>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</si>
  <si>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</si>
  <si>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</si>
  <si>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</si>
  <si>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</si>
  <si>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</si>
  <si>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</si>
  <si>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</si>
  <si>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</si>
  <si>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</si>
  <si>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</si>
  <si>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</si>
  <si>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</si>
  <si>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</si>
  <si>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</si>
  <si>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</si>
  <si>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</si>
  <si>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</si>
  <si>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</si>
  <si>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</si>
  <si>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</si>
  <si>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</si>
  <si>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</si>
  <si>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</si>
  <si>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</si>
  <si>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</si>
  <si>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</si>
  <si>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</si>
  <si>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</si>
  <si>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</si>
  <si>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</si>
  <si>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</si>
  <si>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</si>
  <si>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</si>
  <si>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</si>
  <si>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</si>
  <si>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</si>
  <si>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</si>
  <si>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</si>
  <si>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</si>
  <si>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</si>
  <si>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</si>
  <si>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</si>
  <si>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</si>
  <si>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</si>
  <si>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</si>
  <si>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</si>
  <si>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</si>
  <si>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</si>
  <si>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</si>
  <si>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</si>
  <si>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</si>
  <si>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</si>
  <si>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</si>
  <si>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</si>
  <si>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</si>
  <si>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</si>
  <si>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</si>
  <si>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</si>
  <si>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</si>
  <si>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</si>
  <si>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</si>
  <si>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</si>
  <si>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</si>
  <si>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</si>
  <si>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</si>
  <si>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</si>
  <si>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</si>
  <si>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</si>
  <si>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</si>
  <si>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</si>
  <si>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</si>
  <si>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</si>
  <si>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</si>
  <si>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</si>
  <si>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</si>
  <si>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</si>
  <si>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</si>
  <si>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</si>
  <si>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</si>
  <si>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</si>
  <si>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</si>
  <si>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</si>
  <si>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</si>
  <si>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</si>
  <si>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</si>
  <si>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</si>
  <si>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</si>
  <si>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</si>
  <si>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</si>
  <si>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</si>
  <si>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</si>
  <si>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</si>
  <si>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</si>
  <si>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</si>
  <si>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</si>
  <si>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</si>
  <si>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</si>
  <si>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</si>
  <si>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</si>
  <si>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</si>
  <si>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</si>
  <si>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</si>
  <si>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</si>
  <si>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</si>
  <si>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</si>
  <si>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</si>
  <si>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</si>
  <si>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</si>
  <si>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</si>
  <si>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</si>
  <si>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</si>
  <si>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</si>
  <si>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</si>
  <si>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</si>
  <si>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</si>
  <si>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</si>
  <si>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</si>
  <si>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</si>
  <si>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</si>
  <si>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</si>
  <si>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</si>
  <si>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</si>
  <si>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</si>
  <si>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</si>
  <si>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</si>
  <si>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</si>
  <si>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</si>
  <si>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</si>
  <si>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</si>
  <si>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</si>
  <si>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</si>
  <si>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</si>
  <si>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</si>
  <si>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</si>
  <si>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</si>
  <si>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</si>
  <si>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</si>
  <si>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</si>
  <si>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</si>
  <si>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</si>
  <si>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</si>
  <si>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</si>
  <si>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</si>
  <si>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</si>
  <si>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</si>
  <si>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</si>
  <si>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</si>
  <si>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</si>
  <si>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</si>
  <si>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</si>
  <si>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</si>
  <si>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</si>
  <si>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</si>
  <si>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</si>
  <si>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</si>
  <si>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</si>
  <si>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</si>
  <si>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</si>
  <si>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</si>
  <si>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</si>
  <si>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</si>
  <si>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</si>
  <si>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</si>
  <si>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</si>
  <si>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</si>
  <si>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</si>
  <si>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</si>
  <si>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</si>
  <si>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</si>
  <si>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</si>
  <si>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</si>
  <si>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</si>
  <si>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</si>
  <si>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</si>
  <si>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</si>
  <si>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</si>
  <si>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</si>
  <si>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</si>
  <si>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</si>
  <si>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</si>
  <si>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</si>
  <si>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</si>
  <si>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</si>
  <si>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</si>
  <si>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</si>
  <si>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</si>
  <si>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</si>
  <si>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</si>
  <si>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</si>
  <si>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</si>
  <si>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</si>
  <si>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</si>
  <si>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</si>
  <si>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</si>
  <si>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</si>
  <si>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</si>
  <si>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</si>
  <si>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</si>
  <si>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</si>
  <si>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</si>
  <si>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</si>
  <si>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</si>
  <si>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</si>
  <si>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</si>
  <si>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</si>
  <si>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</si>
  <si>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</si>
  <si>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</si>
  <si>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</si>
  <si>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</si>
  <si>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</si>
  <si>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</si>
  <si>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</si>
  <si>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</si>
  <si>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</si>
  <si>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</si>
  <si>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</si>
  <si>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</si>
  <si>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</si>
  <si>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</si>
  <si>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</si>
  <si>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</si>
  <si>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</si>
  <si>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</si>
  <si>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</si>
  <si>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</si>
  <si>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</si>
  <si>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</si>
  <si>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</si>
  <si>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</si>
  <si>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</si>
  <si>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</si>
  <si>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</si>
  <si>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</si>
  <si>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</si>
  <si>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</si>
  <si>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</si>
  <si>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</si>
  <si>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</si>
  <si>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</si>
  <si>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</si>
  <si>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</si>
  <si>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</si>
  <si>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</si>
  <si>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</si>
  <si>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</si>
  <si>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</si>
  <si>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</si>
  <si>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</si>
  <si>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</si>
  <si>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</si>
  <si>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</si>
  <si>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</si>
  <si>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</si>
  <si>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</si>
  <si>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</si>
  <si>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</si>
  <si>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</si>
  <si>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</si>
  <si>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</si>
  <si>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</si>
  <si>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</si>
  <si>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</si>
  <si>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</si>
  <si>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</si>
  <si>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</si>
  <si>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</si>
  <si>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</si>
  <si>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</si>
  <si>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</si>
  <si>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</si>
  <si>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</si>
  <si>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</si>
  <si>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</si>
  <si>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</si>
  <si>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</si>
  <si>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</si>
  <si>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</si>
  <si>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</si>
  <si>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</si>
  <si>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</si>
  <si>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</si>
  <si>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</si>
  <si>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</si>
  <si>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</si>
  <si>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</si>
  <si>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</si>
  <si>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</si>
  <si>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</si>
  <si>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</si>
  <si>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</si>
  <si>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</si>
  <si>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</si>
  <si>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</si>
  <si>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</si>
  <si>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</si>
  <si>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</si>
  <si>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</si>
  <si>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</si>
  <si>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</si>
  <si>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</si>
  <si>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</si>
  <si>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</si>
  <si>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</si>
  <si>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</si>
  <si>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</si>
  <si>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</si>
  <si>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</si>
  <si>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</si>
  <si>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</si>
  <si>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</si>
  <si>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</si>
  <si>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</si>
  <si>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</si>
  <si>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</si>
  <si>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</si>
  <si>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</si>
  <si>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</si>
  <si>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</si>
  <si>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</si>
  <si>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</si>
  <si>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</si>
  <si>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</si>
  <si>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</si>
  <si>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</si>
  <si>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</si>
  <si>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</si>
  <si>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</si>
  <si>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</si>
  <si>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</si>
  <si>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</si>
  <si>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</si>
  <si>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</si>
  <si>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</si>
  <si>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</si>
  <si>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</si>
  <si>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</si>
  <si>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</si>
  <si>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</si>
  <si>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</si>
  <si>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</si>
  <si>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</si>
  <si>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</si>
  <si>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</si>
  <si>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</si>
  <si>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</si>
  <si>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</si>
  <si>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</si>
  <si>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</si>
  <si>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</si>
  <si>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</si>
  <si>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</si>
  <si>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</si>
  <si>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</si>
  <si>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</si>
  <si>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</si>
  <si>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</si>
  <si>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</si>
  <si>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</si>
  <si>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</si>
  <si>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</si>
  <si>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</si>
  <si>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</si>
  <si>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</si>
  <si>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</si>
  <si>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</si>
  <si>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</si>
  <si>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</si>
  <si>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</si>
  <si>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</si>
  <si>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</si>
  <si>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</si>
  <si>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</si>
  <si>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</si>
  <si>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</si>
  <si>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</si>
  <si>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</si>
  <si>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</si>
  <si>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</si>
  <si>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</si>
  <si>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</si>
  <si>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</si>
  <si>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</si>
  <si>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</si>
  <si>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</si>
  <si>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</si>
  <si>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</si>
  <si>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</si>
  <si>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</si>
  <si>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</si>
  <si>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</si>
  <si>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</si>
  <si>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</si>
  <si>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</si>
  <si>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</si>
  <si>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</si>
  <si>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</si>
  <si>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</si>
  <si>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</si>
  <si>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</si>
  <si>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</si>
  <si>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</si>
  <si>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</si>
  <si>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</si>
  <si>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</si>
  <si>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</si>
  <si>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</si>
  <si>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</si>
  <si>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</si>
  <si>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</si>
  <si>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</si>
  <si>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</si>
  <si>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</si>
  <si>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</si>
  <si>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</si>
  <si>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</si>
  <si>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</si>
  <si>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</si>
  <si>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</si>
  <si>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</si>
  <si>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</si>
  <si>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</si>
  <si>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</si>
  <si>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</si>
  <si>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</si>
  <si>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</si>
  <si>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</si>
  <si>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</si>
  <si>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</si>
  <si>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</si>
  <si>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</si>
  <si>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</si>
  <si>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</si>
  <si>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</si>
  <si>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</si>
  <si>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</si>
  <si>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</si>
  <si>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</si>
  <si>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</si>
  <si>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</si>
  <si>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</si>
  <si>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</si>
  <si>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</si>
  <si>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</si>
  <si>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</si>
  <si>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</si>
  <si>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</si>
  <si>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</si>
  <si>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</si>
  <si>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</si>
  <si>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</si>
  <si>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</si>
  <si>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</si>
  <si>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</si>
  <si>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</si>
  <si>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</si>
  <si>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</si>
  <si>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</si>
  <si>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</si>
  <si>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</si>
  <si>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</si>
  <si>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</si>
  <si>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</si>
  <si>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</si>
  <si>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</si>
  <si>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</si>
  <si>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</si>
  <si>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</si>
  <si>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</si>
  <si>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</si>
  <si>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</si>
  <si>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</si>
  <si>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</si>
  <si>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</si>
  <si>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</si>
  <si>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</si>
  <si>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</si>
  <si>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</si>
  <si>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</si>
  <si>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</si>
  <si>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</si>
  <si>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</si>
  <si>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</si>
  <si>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</si>
  <si>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</si>
  <si>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</si>
  <si>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</si>
  <si>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</si>
  <si>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</si>
  <si>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</si>
  <si>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</si>
  <si>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</si>
  <si>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</si>
  <si>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</si>
  <si>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</si>
  <si>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</si>
  <si>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</si>
  <si>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</si>
  <si>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</si>
  <si>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</si>
  <si>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</si>
  <si>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</si>
  <si>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</si>
  <si>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</si>
  <si>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</si>
  <si>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</si>
  <si>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</si>
  <si>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</si>
  <si>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</si>
  <si>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</si>
  <si>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</si>
  <si>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</si>
  <si>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</si>
  <si>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</si>
  <si>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</si>
  <si>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</si>
  <si>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</si>
  <si>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</si>
  <si>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</si>
  <si>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</si>
  <si>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</si>
  <si>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</si>
  <si>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</si>
  <si>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</si>
  <si>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</si>
  <si>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</si>
  <si>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</si>
  <si>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</si>
  <si>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</si>
  <si>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</si>
  <si>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</si>
  <si>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</si>
  <si>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</si>
  <si>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</si>
  <si>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</si>
  <si>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</si>
  <si>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</si>
  <si>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</si>
  <si>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</si>
  <si>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</si>
  <si>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</si>
  <si>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</si>
  <si>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</si>
  <si>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</si>
  <si>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</si>
  <si>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</si>
  <si>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</si>
  <si>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</si>
  <si>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</si>
  <si>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</si>
  <si>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</si>
  <si>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</si>
  <si>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</si>
  <si>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</si>
  <si>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</si>
  <si>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</si>
  <si>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</si>
  <si>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</si>
  <si>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</si>
  <si>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</si>
  <si>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</si>
  <si>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</si>
  <si>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</si>
  <si>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</si>
  <si>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</si>
  <si>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</si>
  <si>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</si>
  <si>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</si>
  <si>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</si>
  <si>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</si>
  <si>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</si>
  <si>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</si>
  <si>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</si>
  <si>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</si>
  <si>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</si>
  <si>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</si>
  <si>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</si>
  <si>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</si>
  <si>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</si>
  <si>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</si>
  <si>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</si>
  <si>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</si>
  <si>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</si>
  <si>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</si>
  <si>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</si>
  <si>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</si>
  <si>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</si>
  <si>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</si>
  <si>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</si>
  <si>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</si>
  <si>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</si>
  <si>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</si>
  <si>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</si>
  <si>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</si>
  <si>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</si>
  <si>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</si>
  <si>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</si>
  <si>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</si>
  <si>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</si>
  <si>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</si>
  <si>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</si>
  <si>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</si>
  <si>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</si>
  <si>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</si>
  <si>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</si>
  <si>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</si>
  <si>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</si>
  <si>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</si>
  <si>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</si>
  <si>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</si>
  <si>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</si>
  <si>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</si>
  <si>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</si>
  <si>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</si>
  <si>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</si>
  <si>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</si>
  <si>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</si>
  <si>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</si>
  <si>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</si>
  <si>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</si>
  <si>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</si>
  <si>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</si>
  <si>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</si>
  <si>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</si>
  <si>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</si>
  <si>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</si>
  <si>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</si>
  <si>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</si>
  <si>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</si>
  <si>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</si>
  <si>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</si>
  <si>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</si>
  <si>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</si>
  <si>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</si>
  <si>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</si>
  <si>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</si>
  <si>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</si>
  <si>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</si>
  <si>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</si>
  <si>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</si>
  <si>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</si>
  <si>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</si>
  <si>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</si>
  <si>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</si>
  <si>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</si>
  <si>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</si>
  <si>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</si>
  <si>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</si>
  <si>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</si>
  <si>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</si>
  <si>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</si>
  <si>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</si>
  <si>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</si>
  <si>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</si>
  <si>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</si>
  <si>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</si>
  <si>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</si>
  <si>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</si>
  <si>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</si>
  <si>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</si>
  <si>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</si>
  <si>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</si>
  <si>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</si>
  <si>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</si>
  <si>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</si>
  <si>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</si>
  <si>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</si>
  <si>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</si>
  <si>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</si>
  <si>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</si>
  <si>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</si>
  <si>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</si>
  <si>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</si>
  <si>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</si>
  <si>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</si>
  <si>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</si>
  <si>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</si>
  <si>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</si>
  <si>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</si>
  <si>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</si>
  <si>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</si>
  <si>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</si>
  <si>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</si>
  <si>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</si>
  <si>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</si>
  <si>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</si>
  <si>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</si>
  <si>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</si>
  <si>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</si>
  <si>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</si>
  <si>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</si>
  <si>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</si>
  <si>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</si>
  <si>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</si>
  <si>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</si>
  <si>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</si>
  <si>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</si>
  <si>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</si>
  <si>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</si>
  <si>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</si>
  <si>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</si>
  <si>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</si>
  <si>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</si>
  <si>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</si>
  <si>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</si>
  <si>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</si>
  <si>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</si>
  <si>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</si>
  <si>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</si>
  <si>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</si>
  <si>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</si>
  <si>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</si>
  <si>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</si>
  <si>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</si>
  <si>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</si>
  <si>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</si>
  <si>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</si>
  <si>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</si>
  <si>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</si>
  <si>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</si>
  <si>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</si>
  <si>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</si>
  <si>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</si>
  <si>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</si>
  <si>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</si>
  <si>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</si>
  <si>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</si>
  <si>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</si>
  <si>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</si>
  <si>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</si>
  <si>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</si>
  <si>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</si>
  <si>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</si>
  <si>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</si>
  <si>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</si>
  <si>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</si>
  <si>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</si>
  <si>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</si>
  <si>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</si>
  <si>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</si>
  <si>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</si>
  <si>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</si>
  <si>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</si>
  <si>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</si>
  <si>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</si>
  <si>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</si>
  <si>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</si>
  <si>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</si>
  <si>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</si>
  <si>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</si>
  <si>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</si>
  <si>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</si>
  <si>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</si>
  <si>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</si>
  <si>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</si>
  <si>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</si>
  <si>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</si>
  <si>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</si>
  <si>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</si>
  <si>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</si>
  <si>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</si>
  <si>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</si>
  <si>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</si>
  <si>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</si>
  <si>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</si>
  <si>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</si>
  <si>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</si>
  <si>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</si>
  <si>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</si>
  <si>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</si>
  <si>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</si>
  <si>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</si>
  <si>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</si>
  <si>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</si>
  <si>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</si>
  <si>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</si>
  <si>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</si>
  <si>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</si>
  <si>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</si>
  <si>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</si>
  <si>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</si>
  <si>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</si>
  <si>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</si>
  <si>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</si>
  <si>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</si>
  <si>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</si>
  <si>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</si>
  <si>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</si>
  <si>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</si>
  <si>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</si>
  <si>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</si>
  <si>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</si>
  <si>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</si>
  <si>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</si>
  <si>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</si>
  <si>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</si>
  <si>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</si>
  <si>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</si>
  <si>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</si>
  <si>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</si>
  <si>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</si>
  <si>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</si>
  <si>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</si>
  <si>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</si>
  <si>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</si>
  <si>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</si>
  <si>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</si>
  <si>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</si>
  <si>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</si>
  <si>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</si>
  <si>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</si>
  <si>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</si>
  <si>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</si>
  <si>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</si>
  <si>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</si>
  <si>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</si>
  <si>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</si>
  <si>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</si>
  <si>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</si>
  <si>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</si>
  <si>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</si>
  <si>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</si>
  <si>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</si>
  <si>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</si>
  <si>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</si>
  <si>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</si>
  <si>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</si>
  <si>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</si>
  <si>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</si>
  <si>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</si>
  <si>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</si>
  <si>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</si>
  <si>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</si>
  <si>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</si>
  <si>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</si>
  <si>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</si>
  <si>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</si>
  <si>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</si>
  <si>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</si>
  <si>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</si>
  <si>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</si>
  <si>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</si>
  <si>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</si>
  <si>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</si>
  <si>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</si>
  <si>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</si>
  <si>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</si>
  <si>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</si>
  <si>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</si>
  <si>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</si>
  <si>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</si>
  <si>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</si>
  <si>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</si>
  <si>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</si>
  <si>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</si>
  <si>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</si>
  <si>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</si>
  <si>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</si>
  <si>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</si>
  <si>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</si>
  <si>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</si>
  <si>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</si>
  <si>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</si>
  <si>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</si>
  <si>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</si>
  <si>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</si>
  <si>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</si>
  <si>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</si>
  <si>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</si>
  <si>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</si>
  <si>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</si>
  <si>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</si>
  <si>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</si>
  <si>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</si>
  <si>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</si>
  <si>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</si>
  <si>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</si>
  <si>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</si>
  <si>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</si>
  <si>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</si>
  <si>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</si>
  <si>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</si>
  <si>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</si>
  <si>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</si>
  <si>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</si>
  <si>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</si>
  <si>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</si>
  <si>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</si>
  <si>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</si>
  <si>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</si>
  <si>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</si>
  <si>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</si>
  <si>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</si>
  <si>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</si>
  <si>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</si>
  <si>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</si>
  <si>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</si>
  <si>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</si>
  <si>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</si>
  <si>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</si>
  <si>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</si>
  <si>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</si>
  <si>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</si>
  <si>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</si>
  <si>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</si>
  <si>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</si>
  <si>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</si>
  <si>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</si>
  <si>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</si>
  <si>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</si>
  <si>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</si>
  <si>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</si>
  <si>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</si>
  <si>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</si>
  <si>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</si>
  <si>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</si>
  <si>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</si>
  <si>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</si>
  <si>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</si>
  <si>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</si>
  <si>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</si>
  <si>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</si>
  <si>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</si>
  <si>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</si>
  <si>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</si>
  <si>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</si>
  <si>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</si>
  <si>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</si>
  <si>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</si>
  <si>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</si>
  <si>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</si>
  <si>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</si>
  <si>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</si>
  <si>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</si>
  <si>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</si>
  <si>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</si>
  <si>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</si>
  <si>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</si>
  <si>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</si>
  <si>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</si>
  <si>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</si>
  <si>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</si>
  <si>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</si>
  <si>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</si>
  <si>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</si>
  <si>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</si>
  <si>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</si>
  <si>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</si>
  <si>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</si>
  <si>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</si>
  <si>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</si>
  <si>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</si>
  <si>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</si>
  <si>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</si>
  <si>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</si>
  <si>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</si>
  <si>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</si>
  <si>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</si>
  <si>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</si>
  <si>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</si>
  <si>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</si>
  <si>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</si>
  <si>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</si>
  <si>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</si>
  <si>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</si>
  <si>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</si>
  <si>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</si>
  <si>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</si>
  <si>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</si>
  <si>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</si>
  <si>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</si>
  <si>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</si>
  <si>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</si>
  <si>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</si>
  <si>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</si>
  <si>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</si>
  <si>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</si>
  <si>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</si>
  <si>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</si>
  <si>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</si>
  <si>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</si>
  <si>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</si>
  <si>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</si>
  <si>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</si>
  <si>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</si>
  <si>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</si>
  <si>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</si>
  <si>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</si>
  <si>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</si>
  <si>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</si>
  <si>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</si>
  <si>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</si>
  <si>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</si>
  <si>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</si>
  <si>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</si>
  <si>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</si>
  <si>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</si>
  <si>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</si>
  <si>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</si>
  <si>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</si>
  <si>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</si>
  <si>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</si>
  <si>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</si>
  <si>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</si>
  <si>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</si>
  <si>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</si>
  <si>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</si>
  <si>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</si>
  <si>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</si>
  <si>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</si>
  <si>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</si>
  <si>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</si>
  <si>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</si>
  <si>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</si>
  <si>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</si>
  <si>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</si>
  <si>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</si>
  <si>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</si>
  <si>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</si>
  <si>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</si>
  <si>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</si>
  <si>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</si>
  <si>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</si>
  <si>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</si>
  <si>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</si>
  <si>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</si>
  <si>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</si>
  <si>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</si>
  <si>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</si>
  <si>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</si>
  <si>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</si>
  <si>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</si>
  <si>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</si>
  <si>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</si>
  <si>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</si>
  <si>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</si>
  <si>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</si>
  <si>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</si>
  <si>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</si>
  <si>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</si>
  <si>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</si>
  <si>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</si>
  <si>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</si>
  <si>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</si>
  <si>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</si>
  <si>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</si>
  <si>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</si>
  <si>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</si>
  <si>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</si>
  <si>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</si>
  <si>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</si>
  <si>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</si>
  <si>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</si>
  <si>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</si>
  <si>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</si>
  <si>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</si>
  <si>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</si>
  <si>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</si>
  <si>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</si>
  <si>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</si>
  <si>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</si>
  <si>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</si>
  <si>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</si>
  <si>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</si>
  <si>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</si>
  <si>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</si>
  <si>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</si>
  <si>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</si>
  <si>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</si>
  <si>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</si>
  <si>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</si>
  <si>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</si>
  <si>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</si>
  <si>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</si>
  <si>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</si>
  <si>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</si>
  <si>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</si>
  <si>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</si>
  <si>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</si>
  <si>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</si>
  <si>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</si>
  <si>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</si>
  <si>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</si>
  <si>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</si>
  <si>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</si>
  <si>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</si>
  <si>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</si>
  <si>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</si>
  <si>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</si>
  <si>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</si>
  <si>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</si>
  <si>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</si>
  <si>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</si>
  <si>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</si>
  <si>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</si>
  <si>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</si>
  <si>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</si>
  <si>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</si>
  <si>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</si>
  <si>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</si>
  <si>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</si>
  <si>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</si>
  <si>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</si>
  <si>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</si>
  <si>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</si>
  <si>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</si>
  <si>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</si>
  <si>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</si>
  <si>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</si>
  <si>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</si>
  <si>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</si>
  <si>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</si>
  <si>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</si>
  <si>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</si>
  <si>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</si>
  <si>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</si>
  <si>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</si>
  <si>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</si>
  <si>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</si>
  <si>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</si>
  <si>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</si>
  <si>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</si>
  <si>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</si>
  <si>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</si>
  <si>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</si>
  <si>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</si>
  <si>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</si>
  <si>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</si>
  <si>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</si>
  <si>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</si>
  <si>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</si>
  <si>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</si>
  <si>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</si>
  <si>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</si>
  <si>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</si>
  <si>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</si>
  <si>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</si>
  <si>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</si>
  <si>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</si>
  <si>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</si>
  <si>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</si>
  <si>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</si>
  <si>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</si>
  <si>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</si>
  <si>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</si>
  <si>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</si>
  <si>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</si>
  <si>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</si>
  <si>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</si>
  <si>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</si>
  <si>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</si>
  <si>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</si>
  <si>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</si>
  <si>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</si>
  <si>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</si>
  <si>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</si>
  <si>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</si>
  <si>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</si>
  <si>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</si>
  <si>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</si>
  <si>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</si>
  <si>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</si>
  <si>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</si>
  <si>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</si>
  <si>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</si>
  <si>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</si>
  <si>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</si>
  <si>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</si>
  <si>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</si>
  <si>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</si>
  <si>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</si>
  <si>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</si>
  <si>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</si>
  <si>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</si>
  <si>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</si>
  <si>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</si>
  <si>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</si>
  <si>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</si>
  <si>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</si>
  <si>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</si>
  <si>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</si>
  <si>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</si>
  <si>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</si>
  <si>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</si>
  <si>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</si>
  <si>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</si>
  <si>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</si>
  <si>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</si>
  <si>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</si>
  <si>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</si>
  <si>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</si>
  <si>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</si>
  <si>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</si>
  <si>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</si>
  <si>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</si>
  <si>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</si>
  <si>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</si>
  <si>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</si>
  <si>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</si>
  <si>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</si>
  <si>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</si>
  <si>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</si>
  <si>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</si>
  <si>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</si>
  <si>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</si>
  <si>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</si>
  <si>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</si>
  <si>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</si>
  <si>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</si>
  <si>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</si>
  <si>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</si>
  <si>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</si>
  <si>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</si>
  <si>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</si>
  <si>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</si>
  <si>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</si>
  <si>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</si>
  <si>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</si>
  <si>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</si>
  <si>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</si>
  <si>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</si>
  <si>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</si>
  <si>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</si>
  <si>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</si>
  <si>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</si>
  <si>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</si>
  <si>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</si>
  <si>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</si>
  <si>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</si>
  <si>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</si>
  <si>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</si>
  <si>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</si>
  <si>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</si>
  <si>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</si>
  <si>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</si>
  <si>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</si>
  <si>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</si>
  <si>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</si>
  <si>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</si>
  <si>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</si>
  <si>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</si>
  <si>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</si>
  <si>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</si>
  <si>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</si>
  <si>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</si>
  <si>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</si>
  <si>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</si>
  <si>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</si>
  <si>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</si>
  <si>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</si>
  <si>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</si>
  <si>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</si>
  <si>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</si>
  <si>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</si>
  <si>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</si>
  <si>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</si>
  <si>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</si>
  <si>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</si>
  <si>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</si>
  <si>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</si>
  <si>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</si>
  <si>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</si>
  <si>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</si>
  <si>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</si>
  <si>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</si>
  <si>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</si>
  <si>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</si>
  <si>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</si>
  <si>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</si>
  <si>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</si>
  <si>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</si>
  <si>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</si>
  <si>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</si>
  <si>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</si>
  <si>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</si>
  <si>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</si>
  <si>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</si>
  <si>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</si>
  <si>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</si>
  <si>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</si>
  <si>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</si>
  <si>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</si>
  <si>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</si>
  <si>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</si>
  <si>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</si>
  <si>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</si>
  <si>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</si>
  <si>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</si>
  <si>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</si>
  <si>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</si>
  <si>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</si>
  <si>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</si>
  <si>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</si>
  <si>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</si>
  <si>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</si>
  <si>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</si>
  <si>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</si>
  <si>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</si>
  <si>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</si>
  <si>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</si>
  <si>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</si>
  <si>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</si>
  <si>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</si>
  <si>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</si>
  <si>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</si>
  <si>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</si>
  <si>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</si>
  <si>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</si>
  <si>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</si>
  <si>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</si>
  <si>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</si>
  <si>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</si>
  <si>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</si>
  <si>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</si>
  <si>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</si>
  <si>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</si>
  <si>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</si>
  <si>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</si>
  <si>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</si>
  <si>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</si>
  <si>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</si>
  <si>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</si>
  <si>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</si>
  <si>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</si>
  <si>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</si>
  <si>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</si>
  <si>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</si>
  <si>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</si>
  <si>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</si>
  <si>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</si>
  <si>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</si>
  <si>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</si>
  <si>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</si>
  <si>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</si>
  <si>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</si>
  <si>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</si>
  <si>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</si>
  <si>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</si>
  <si>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</si>
  <si>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</si>
  <si>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</si>
  <si>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</si>
  <si>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</si>
  <si>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</si>
  <si>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</si>
  <si>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</si>
  <si>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</si>
  <si>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</si>
  <si>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</si>
  <si>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</si>
  <si>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</si>
  <si>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</si>
  <si>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</si>
  <si>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</si>
  <si>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</si>
  <si>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</si>
  <si>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</si>
  <si>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</si>
  <si>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</si>
  <si>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</si>
  <si>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</si>
  <si>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</si>
  <si>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</si>
  <si>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</si>
  <si>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</si>
  <si>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</si>
  <si>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</si>
  <si>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</si>
  <si>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</si>
  <si>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</si>
  <si>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</si>
  <si>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</si>
  <si>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</si>
  <si>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</si>
  <si>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</si>
  <si>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</si>
  <si>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</si>
  <si>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</si>
  <si>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</si>
  <si>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</si>
  <si>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</si>
  <si>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</si>
  <si>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</si>
  <si>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</si>
  <si>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</si>
  <si>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</si>
  <si>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</si>
  <si>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</si>
  <si>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</si>
  <si>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</si>
  <si>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</si>
  <si>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</si>
  <si>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</si>
  <si>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</si>
  <si>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</si>
  <si>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</si>
  <si>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</si>
  <si>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</si>
  <si>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</si>
  <si>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</si>
  <si>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</si>
  <si>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</si>
  <si>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</si>
  <si>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</si>
  <si>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</si>
  <si>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</si>
  <si>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</si>
  <si>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</si>
  <si>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</si>
  <si>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</si>
  <si>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</si>
  <si>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</si>
  <si>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</si>
  <si>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</si>
  <si>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</si>
  <si>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</si>
  <si>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</si>
  <si>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</si>
  <si>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</si>
  <si>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</si>
  <si>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</si>
  <si>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</si>
  <si>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</si>
  <si>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</si>
  <si>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</si>
  <si>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</si>
  <si>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</si>
  <si>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</si>
  <si>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</si>
  <si>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</si>
  <si>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</si>
  <si>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</si>
  <si>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</si>
  <si>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</si>
  <si>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</si>
  <si>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</si>
  <si>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</si>
  <si>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</si>
  <si>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</si>
  <si>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</si>
  <si>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</si>
  <si>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</si>
  <si>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</si>
  <si>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</si>
  <si>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</si>
  <si>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</si>
  <si>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</si>
  <si>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</si>
  <si>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</si>
  <si>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</si>
  <si>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</si>
  <si>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</si>
  <si>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</si>
  <si>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</si>
  <si>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</si>
  <si>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</si>
  <si>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</si>
  <si>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</si>
  <si>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</si>
  <si>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</si>
  <si>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</si>
  <si>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</si>
  <si>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</si>
  <si>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</si>
  <si>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</si>
  <si>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</si>
  <si>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</si>
  <si>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</si>
  <si>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</si>
  <si>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</si>
  <si>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</si>
  <si>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</si>
  <si>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</si>
  <si>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</si>
  <si>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</si>
  <si>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</si>
  <si>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</si>
  <si>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</si>
  <si>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</si>
  <si>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</si>
  <si>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</si>
  <si>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</si>
  <si>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</si>
  <si>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</si>
  <si>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</si>
  <si>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</si>
  <si>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</si>
  <si>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</si>
  <si>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</si>
  <si>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</si>
  <si>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</si>
  <si>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</si>
  <si>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</si>
  <si>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</si>
  <si>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</si>
  <si>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</si>
  <si>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</si>
  <si>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</si>
  <si>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</si>
  <si>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</si>
  <si>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</si>
  <si>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</si>
  <si>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</si>
  <si>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</si>
  <si>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</si>
  <si>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</si>
  <si>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</si>
  <si>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</si>
  <si>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</si>
  <si>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</si>
  <si>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</si>
  <si>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</si>
  <si>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</si>
  <si>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</si>
  <si>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</si>
  <si>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</si>
  <si>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</si>
  <si>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</si>
  <si>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</si>
  <si>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</si>
  <si>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</si>
  <si>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</si>
  <si>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</si>
  <si>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</si>
  <si>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</si>
  <si>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</si>
  <si>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</si>
  <si>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</si>
  <si>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</si>
  <si>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</si>
  <si>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</si>
  <si>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</si>
  <si>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</si>
  <si>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</si>
  <si>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</si>
  <si>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</si>
  <si>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</si>
  <si>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</si>
  <si>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</si>
  <si>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</si>
  <si>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</si>
  <si>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</si>
  <si>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</si>
  <si>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</si>
  <si>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</si>
  <si>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</si>
  <si>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</si>
  <si>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</si>
  <si>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</si>
  <si>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</si>
  <si>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</si>
  <si>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</si>
  <si>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</si>
  <si>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</si>
  <si>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</si>
  <si>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</si>
  <si>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</si>
  <si>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</si>
  <si>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</si>
  <si>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</si>
  <si>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</si>
  <si>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</si>
  <si>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</si>
  <si>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</si>
  <si>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</si>
  <si>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</si>
  <si>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</si>
  <si>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</si>
  <si>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</si>
  <si>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</si>
  <si>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</si>
  <si>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</si>
  <si>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</si>
  <si>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</si>
  <si>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</si>
  <si>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</si>
  <si>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</si>
  <si>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</si>
  <si>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</si>
  <si>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</si>
  <si>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</si>
  <si>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</si>
  <si>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</si>
  <si>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</si>
  <si>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</si>
  <si>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</si>
  <si>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</si>
  <si>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</si>
  <si>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</si>
  <si>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</si>
  <si>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</si>
  <si>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</si>
  <si>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</si>
  <si>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</si>
  <si>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</si>
  <si>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</si>
  <si>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</si>
  <si>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</si>
  <si>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</si>
  <si>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</si>
  <si>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</si>
  <si>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</si>
  <si>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</si>
  <si>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</si>
  <si>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</si>
  <si>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</si>
  <si>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</si>
  <si>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</si>
  <si>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</si>
  <si>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</si>
  <si>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</si>
  <si>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</si>
  <si>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</si>
  <si>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</si>
  <si>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</si>
  <si>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</si>
  <si>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</si>
  <si>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</si>
  <si>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</si>
  <si>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</si>
  <si>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</si>
  <si>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</si>
  <si>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</si>
  <si>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</si>
  <si>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</si>
  <si>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</si>
  <si>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</si>
  <si>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</si>
  <si>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</si>
  <si>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</si>
  <si>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</si>
  <si>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</si>
  <si>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</si>
  <si>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</si>
  <si>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</si>
  <si>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</si>
  <si>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</si>
  <si>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</si>
  <si>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</si>
  <si>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</si>
  <si>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</si>
  <si>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</si>
  <si>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</si>
  <si>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</si>
  <si>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</si>
  <si>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</si>
  <si>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</si>
  <si>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</si>
  <si>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</si>
  <si>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</si>
  <si>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</si>
  <si>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</si>
  <si>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</si>
  <si>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</si>
  <si>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</si>
  <si>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</si>
  <si>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</si>
  <si>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</si>
  <si>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</si>
  <si>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</si>
  <si>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</si>
  <si>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</si>
  <si>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</si>
  <si>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</si>
  <si>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</si>
  <si>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</si>
  <si>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</si>
  <si>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</si>
  <si>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</si>
  <si>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</si>
  <si>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</si>
  <si>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</si>
  <si>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</si>
  <si>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</si>
  <si>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</si>
  <si>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</si>
  <si>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</si>
  <si>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</si>
  <si>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</si>
  <si>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</si>
  <si>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</si>
  <si>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</si>
  <si>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</si>
  <si>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</si>
  <si>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</si>
  <si>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</si>
  <si>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</si>
  <si>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</si>
  <si>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</si>
  <si>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</si>
  <si>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</si>
  <si>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</si>
  <si>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</si>
  <si>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</si>
  <si>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</si>
  <si>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</si>
  <si>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</si>
  <si>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</si>
  <si>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</si>
  <si>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</si>
  <si>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</si>
  <si>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</si>
  <si>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</si>
  <si>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</si>
  <si>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</si>
  <si>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</si>
  <si>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</si>
  <si>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</si>
  <si>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</si>
  <si>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</si>
  <si>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</si>
  <si>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</si>
  <si>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</si>
  <si>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</si>
  <si>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</si>
  <si>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</si>
  <si>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</si>
  <si>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</si>
  <si>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</si>
  <si>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</si>
  <si>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</si>
  <si>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</si>
  <si>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</si>
  <si>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</si>
  <si>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</si>
  <si>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</si>
  <si>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</si>
  <si>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</si>
  <si>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</si>
  <si>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</si>
  <si>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</si>
  <si>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</si>
  <si>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</si>
  <si>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</si>
  <si>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</si>
  <si>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</si>
  <si>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</si>
  <si>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</si>
  <si>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</si>
  <si>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</si>
  <si>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</si>
  <si>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</si>
  <si>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</si>
  <si>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</si>
  <si>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</si>
  <si>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</si>
  <si>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</si>
  <si>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</si>
  <si>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</si>
  <si>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</si>
  <si>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</si>
  <si>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</si>
  <si>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</si>
  <si>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</si>
  <si>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</si>
  <si>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</si>
  <si>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</si>
  <si>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</si>
  <si>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</si>
  <si>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</si>
  <si>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</si>
  <si>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</si>
  <si>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</si>
  <si>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</si>
  <si>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</si>
  <si>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</si>
  <si>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</si>
  <si>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</si>
  <si>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</si>
  <si>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</si>
  <si>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</si>
  <si>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</si>
  <si>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</si>
  <si>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</si>
  <si>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</si>
  <si>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</si>
  <si>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</si>
  <si>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</si>
  <si>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</si>
  <si>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</si>
  <si>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</si>
  <si>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</si>
  <si>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</si>
  <si>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</si>
  <si>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</si>
  <si>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</si>
  <si>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</si>
  <si>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</si>
  <si>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</si>
  <si>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</si>
  <si>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</si>
  <si>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</si>
  <si>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</si>
  <si>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</si>
  <si>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</si>
  <si>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</si>
  <si>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</si>
  <si>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</si>
  <si>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</si>
  <si>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</si>
  <si>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</si>
  <si>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</si>
  <si>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</si>
  <si>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</si>
  <si>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</si>
  <si>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</si>
  <si>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</si>
  <si>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</si>
  <si>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</si>
  <si>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</si>
  <si>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</si>
  <si>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</si>
  <si>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</si>
  <si>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</si>
  <si>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</si>
  <si>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</si>
  <si>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</si>
  <si>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</si>
  <si>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</si>
  <si>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</si>
  <si>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</si>
  <si>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</si>
  <si>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</si>
  <si>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</si>
  <si>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</si>
  <si>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</si>
  <si>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</si>
  <si>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</si>
  <si>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</si>
  <si>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</si>
  <si>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</si>
  <si>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</si>
  <si>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</si>
  <si>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</si>
  <si>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</si>
  <si>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</si>
  <si>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</si>
  <si>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</si>
  <si>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</si>
  <si>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</si>
  <si>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</si>
  <si>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</si>
  <si>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</si>
  <si>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</si>
  <si>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</si>
  <si>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</si>
  <si>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</si>
  <si>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</si>
  <si>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</si>
  <si>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</si>
  <si>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</si>
  <si>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</si>
  <si>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</si>
  <si>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</si>
  <si>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</si>
  <si>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</si>
  <si>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</si>
  <si>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</si>
  <si>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</si>
  <si>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</si>
  <si>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</si>
  <si>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</si>
  <si>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</si>
  <si>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</si>
  <si>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</si>
  <si>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</si>
  <si>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</si>
  <si>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</si>
  <si>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</si>
  <si>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</si>
  <si>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</si>
  <si>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</si>
  <si>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</si>
  <si>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</si>
  <si>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</si>
  <si>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</si>
  <si>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</si>
  <si>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</si>
  <si>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</si>
  <si>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</si>
  <si>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</si>
  <si>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</si>
  <si>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</si>
  <si>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</si>
  <si>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</si>
  <si>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</si>
  <si>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</si>
  <si>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</si>
  <si>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</si>
  <si>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</si>
  <si>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</si>
  <si>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</si>
  <si>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</si>
  <si>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</si>
  <si>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</si>
  <si>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</si>
  <si>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</si>
  <si>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</si>
  <si>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</si>
  <si>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</si>
  <si>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</si>
  <si>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</si>
  <si>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</si>
  <si>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</si>
  <si>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</si>
  <si>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</si>
  <si>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</si>
  <si>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</si>
  <si>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</si>
  <si>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</si>
  <si>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</si>
  <si>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</si>
  <si>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</si>
  <si>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</si>
  <si>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</si>
  <si>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</si>
  <si>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</si>
  <si>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</si>
  <si>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</si>
  <si>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</si>
  <si>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</si>
  <si>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</si>
  <si>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</si>
  <si>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</si>
  <si>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</si>
  <si>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</si>
  <si>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</si>
  <si>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</si>
  <si>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</si>
  <si>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</si>
  <si>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</si>
  <si>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</si>
  <si>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</si>
  <si>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</si>
  <si>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</si>
  <si>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</si>
  <si>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</si>
  <si>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</si>
  <si>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</si>
  <si>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</si>
  <si>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</si>
  <si>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</si>
  <si>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</si>
  <si>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</si>
  <si>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</si>
  <si>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</si>
  <si>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</si>
  <si>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</si>
  <si>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</si>
  <si>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</si>
  <si>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</si>
  <si>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</si>
  <si>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</si>
  <si>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</si>
  <si>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</si>
  <si>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</si>
  <si>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</si>
  <si>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</si>
  <si>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</si>
  <si>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</si>
  <si>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</si>
  <si>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</si>
  <si>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</si>
  <si>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</si>
  <si>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</si>
  <si>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</si>
  <si>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</si>
  <si>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</si>
  <si>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</si>
  <si>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</si>
  <si>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</si>
  <si>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</si>
  <si>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</si>
  <si>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</si>
  <si>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</si>
  <si>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</si>
  <si>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</si>
  <si>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</si>
  <si>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</si>
  <si>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</si>
  <si>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</si>
  <si>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</si>
  <si>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</si>
  <si>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</si>
  <si>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</si>
  <si>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</si>
  <si>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</si>
  <si>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</si>
  <si>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</si>
  <si>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</si>
  <si>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</si>
  <si>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</si>
  <si>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</si>
  <si>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</si>
  <si>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</si>
  <si>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</si>
  <si>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</si>
  <si>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</si>
  <si>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</si>
  <si>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</si>
  <si>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</si>
  <si>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</si>
  <si>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</si>
  <si>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</si>
  <si>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</si>
  <si>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</si>
  <si>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</si>
  <si>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</si>
  <si>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</si>
  <si>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</si>
  <si>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</si>
  <si>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</si>
  <si>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</si>
  <si>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</si>
  <si>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</si>
  <si>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</si>
  <si>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</si>
  <si>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</si>
  <si>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</si>
  <si>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</si>
  <si>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</si>
  <si>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</si>
  <si>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</si>
  <si>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</si>
  <si>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</si>
  <si>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</si>
  <si>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</si>
  <si>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</si>
  <si>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</si>
  <si>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</si>
  <si>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</si>
  <si>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</si>
  <si>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</si>
  <si>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</si>
  <si>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</si>
  <si>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</si>
  <si>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</si>
  <si>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</si>
  <si>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</si>
  <si>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</si>
  <si>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</si>
  <si>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</si>
  <si>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</si>
  <si>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</si>
  <si>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</si>
  <si>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</si>
  <si>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</si>
  <si>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</si>
  <si>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</si>
  <si>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</si>
  <si>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</si>
  <si>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</si>
  <si>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</si>
  <si>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</si>
  <si>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</si>
  <si>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</si>
  <si>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</si>
  <si>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</si>
  <si>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</si>
  <si>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</si>
  <si>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</si>
  <si>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</si>
  <si>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</si>
  <si>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</si>
  <si>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</si>
  <si>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</si>
  <si>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</si>
  <si>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</si>
  <si>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</si>
  <si>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</si>
  <si>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</si>
  <si>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</si>
  <si>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</si>
  <si>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</si>
  <si>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</si>
  <si>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</si>
  <si>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</si>
  <si>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</si>
  <si>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</si>
  <si>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</si>
  <si>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</si>
  <si>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</si>
  <si>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</si>
  <si>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</si>
  <si>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</si>
  <si>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</si>
  <si>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</si>
  <si>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</si>
  <si>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</si>
  <si>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</si>
  <si>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</si>
  <si>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</si>
  <si>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</si>
  <si>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</si>
  <si>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</si>
  <si>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</si>
  <si>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</si>
  <si>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</si>
  <si>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</si>
  <si>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</si>
  <si>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</si>
  <si>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</si>
  <si>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</si>
  <si>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</si>
  <si>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</si>
  <si>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</si>
  <si>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</si>
  <si>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</si>
  <si>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</si>
  <si>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</si>
  <si>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</si>
  <si>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</si>
  <si>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</si>
  <si>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</si>
  <si>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</si>
  <si>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</si>
  <si>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</si>
  <si>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</si>
  <si>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</si>
  <si>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</si>
  <si>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</si>
  <si>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</si>
  <si>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</si>
  <si>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</si>
  <si>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</si>
  <si>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</si>
  <si>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</si>
  <si>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</si>
  <si>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</si>
  <si>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</si>
  <si>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</si>
  <si>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</si>
  <si>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</si>
  <si>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</si>
  <si>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</si>
  <si>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</si>
  <si>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</si>
  <si>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</si>
  <si>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</si>
  <si>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</si>
  <si>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</si>
  <si>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</si>
  <si>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</si>
  <si>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</si>
  <si>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</si>
  <si>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</si>
  <si>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</si>
  <si>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</si>
  <si>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</si>
  <si>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</si>
  <si>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</si>
  <si>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</si>
  <si>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</si>
  <si>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</si>
  <si>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</si>
  <si>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</si>
  <si>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</si>
  <si>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</si>
  <si>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</si>
  <si>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</si>
  <si>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</si>
  <si>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</si>
  <si>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</si>
  <si>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</si>
  <si>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</si>
  <si>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</si>
  <si>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</si>
  <si>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</si>
  <si>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</si>
  <si>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</si>
  <si>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</si>
  <si>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</si>
  <si>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</si>
  <si>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</si>
  <si>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</si>
  <si>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</si>
  <si>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</si>
  <si>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</si>
  <si>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</si>
  <si>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</si>
  <si>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</si>
  <si>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</si>
  <si>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</si>
  <si>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</si>
  <si>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</si>
  <si>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</si>
  <si>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</si>
  <si>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</si>
  <si>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</si>
  <si>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</si>
  <si>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</si>
  <si>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</si>
  <si>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</si>
  <si>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</si>
  <si>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</si>
  <si>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</si>
  <si>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</si>
  <si>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</si>
  <si>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</si>
  <si>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</si>
  <si>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</si>
  <si>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</si>
  <si>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</si>
  <si>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</si>
  <si>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</si>
  <si>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</si>
  <si>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</si>
  <si>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</si>
  <si>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</si>
  <si>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</si>
  <si>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</si>
  <si>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</si>
  <si>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</si>
  <si>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</si>
  <si>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</si>
  <si>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</si>
  <si>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</si>
  <si>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</si>
  <si>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</si>
  <si>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</si>
  <si>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</si>
  <si>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</si>
  <si>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</si>
  <si>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</si>
  <si>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</si>
  <si>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</si>
  <si>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</si>
  <si>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</si>
  <si>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</si>
  <si>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</si>
  <si>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</si>
  <si>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</si>
  <si>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</si>
  <si>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</si>
  <si>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</si>
  <si>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</si>
  <si>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</si>
  <si>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</si>
  <si>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</si>
  <si>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</si>
  <si>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</si>
  <si>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</si>
  <si>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</si>
  <si>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</si>
  <si>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</si>
  <si>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</si>
  <si>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</si>
  <si>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</si>
  <si>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</si>
  <si>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</si>
  <si>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</si>
  <si>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</si>
  <si>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</si>
  <si>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</si>
  <si>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</si>
  <si>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</si>
  <si>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</si>
  <si>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</si>
  <si>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</si>
  <si>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</si>
  <si>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</si>
  <si>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</si>
  <si>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</si>
  <si>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</si>
  <si>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</si>
  <si>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</si>
  <si>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</si>
  <si>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</si>
  <si>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</si>
  <si>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</si>
  <si>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</si>
  <si>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</si>
  <si>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</si>
  <si>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</si>
  <si>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</si>
  <si>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</si>
  <si>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</si>
  <si>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</si>
  <si>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</si>
  <si>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</si>
  <si>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</si>
  <si>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</si>
  <si>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</si>
  <si>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</si>
  <si>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</si>
  <si>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</si>
  <si>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</si>
  <si>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</si>
  <si>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</si>
  <si>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</si>
  <si>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</si>
  <si>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</si>
  <si>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</si>
  <si>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</si>
  <si>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</si>
  <si>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</si>
  <si>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</si>
  <si>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</si>
  <si>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</si>
  <si>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</si>
  <si>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</si>
  <si>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</si>
  <si>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</si>
  <si>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</si>
  <si>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</si>
  <si>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</si>
  <si>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</si>
  <si>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</si>
  <si>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</si>
  <si>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</si>
  <si>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</si>
  <si>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</si>
  <si>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</si>
  <si>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</si>
  <si>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</si>
  <si>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</si>
  <si>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</si>
  <si>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</si>
  <si>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</si>
  <si>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</si>
  <si>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</si>
  <si>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</si>
  <si>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</si>
  <si>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</si>
  <si>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</si>
  <si>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</si>
  <si>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</si>
  <si>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</si>
  <si>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</si>
  <si>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</si>
  <si>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</si>
  <si>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</si>
  <si>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</si>
  <si>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</si>
  <si>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</si>
  <si>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</si>
  <si>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</si>
  <si>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</si>
  <si>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</si>
  <si>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</si>
  <si>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</si>
  <si>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</si>
  <si>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</si>
  <si>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</si>
  <si>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</si>
  <si>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</si>
  <si>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</si>
  <si>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</si>
  <si>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</si>
  <si>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</si>
  <si>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</si>
  <si>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</si>
  <si>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</si>
  <si>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</si>
  <si>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</si>
  <si>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</si>
  <si>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</si>
  <si>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</si>
  <si>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</si>
  <si>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</si>
  <si>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</si>
  <si>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</si>
  <si>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</si>
  <si>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</si>
  <si>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</si>
  <si>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</si>
  <si>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</si>
  <si>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</si>
  <si>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</si>
  <si>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</si>
  <si>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</si>
  <si>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</si>
  <si>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</si>
  <si>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</si>
  <si>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</si>
  <si>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</si>
  <si>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</si>
  <si>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</si>
  <si>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</si>
  <si>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</si>
  <si>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</si>
  <si>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</si>
  <si>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</si>
  <si>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</si>
  <si>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</si>
  <si>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</si>
  <si>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</si>
  <si>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</si>
  <si>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</si>
  <si>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</si>
  <si>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</si>
  <si>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</si>
  <si>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</si>
  <si>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</si>
  <si>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</si>
  <si>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</si>
  <si>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</si>
  <si>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</si>
  <si>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</si>
  <si>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</si>
  <si>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</si>
  <si>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</si>
  <si>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</si>
  <si>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</si>
  <si>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</si>
  <si>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</si>
  <si>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</si>
  <si>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</si>
  <si>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</si>
  <si>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</si>
  <si>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</si>
  <si>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</si>
  <si>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</si>
  <si>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</si>
  <si>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</si>
  <si>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</si>
  <si>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</si>
  <si>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</si>
  <si>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</si>
  <si>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</si>
  <si>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</si>
  <si>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</si>
  <si>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</si>
  <si>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</si>
  <si>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</si>
  <si>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</si>
  <si>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</si>
  <si>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</si>
  <si>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</si>
  <si>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</si>
  <si>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</si>
  <si>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</si>
  <si>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</si>
  <si>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</si>
  <si>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</si>
  <si>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</si>
  <si>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</si>
  <si>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</si>
  <si>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</si>
  <si>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</si>
  <si>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</si>
  <si>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</si>
  <si>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</si>
  <si>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</si>
  <si>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</si>
  <si>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</si>
  <si>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</si>
  <si>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</si>
  <si>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</si>
  <si>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</si>
  <si>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</si>
  <si>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</si>
  <si>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</si>
  <si>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</si>
  <si>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</si>
  <si>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</si>
  <si>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</si>
  <si>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</si>
  <si>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</si>
  <si>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</si>
  <si>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</si>
  <si>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</si>
  <si>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</si>
  <si>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</si>
  <si>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</si>
  <si>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</si>
  <si>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</si>
  <si>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</si>
  <si>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</si>
  <si>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</si>
  <si>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</si>
  <si>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</si>
  <si>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</si>
  <si>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</si>
  <si>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</si>
  <si>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</si>
  <si>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</si>
  <si>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</si>
  <si>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</si>
  <si>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</si>
  <si>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</si>
  <si>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</si>
  <si>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</si>
  <si>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</si>
  <si>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</si>
  <si>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</si>
  <si>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</si>
  <si>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</si>
  <si>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</si>
  <si>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</si>
  <si>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</si>
  <si>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</si>
  <si>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</si>
  <si>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</si>
  <si>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</si>
  <si>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</si>
  <si>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</si>
  <si>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</si>
  <si>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</si>
  <si>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</si>
  <si>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</si>
  <si>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</si>
  <si>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</si>
  <si>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</si>
  <si>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</si>
  <si>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</si>
  <si>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</si>
  <si>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</si>
  <si>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</si>
  <si>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</si>
  <si>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</si>
  <si>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</si>
  <si>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</si>
  <si>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</si>
  <si>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</si>
  <si>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</si>
  <si>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</si>
  <si>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</si>
  <si>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</si>
  <si>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</si>
  <si>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</si>
  <si>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</si>
  <si>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</si>
  <si>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</si>
  <si>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</si>
  <si>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</si>
  <si>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</si>
  <si>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</si>
  <si>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</si>
  <si>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</si>
  <si>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</si>
  <si>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</si>
  <si>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</si>
  <si>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</si>
  <si>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</si>
  <si>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</si>
  <si>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</si>
  <si>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</si>
  <si>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</si>
  <si>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</si>
  <si>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</si>
  <si>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</si>
  <si>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</si>
  <si>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</si>
  <si>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</si>
  <si>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</si>
  <si>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</si>
  <si>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</si>
  <si>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</si>
  <si>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</si>
  <si>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</si>
  <si>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</si>
  <si>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</si>
  <si>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</si>
  <si>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</si>
  <si>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</si>
  <si>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</si>
  <si>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</si>
  <si>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</si>
  <si>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</si>
  <si>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</si>
  <si>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</si>
  <si>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</si>
  <si>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</si>
  <si>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</si>
  <si>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</si>
  <si>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</si>
  <si>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</si>
  <si>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</si>
  <si>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</si>
  <si>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</si>
  <si>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</si>
  <si>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</si>
  <si>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</si>
  <si>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</si>
  <si>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</si>
  <si>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</si>
  <si>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</si>
  <si>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</si>
  <si>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</si>
  <si>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</si>
  <si>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</si>
  <si>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</si>
  <si>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</si>
  <si>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</si>
  <si>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</si>
  <si>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</si>
  <si>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</si>
  <si>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</si>
  <si>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</si>
  <si>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</si>
  <si>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</si>
  <si>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</si>
  <si>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</si>
  <si>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</si>
  <si>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</si>
  <si>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</si>
  <si>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</si>
  <si>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</si>
  <si>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</si>
  <si>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</si>
  <si>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</si>
  <si>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</si>
  <si>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</si>
  <si>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</si>
  <si>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</si>
  <si>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</si>
  <si>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</si>
  <si>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</si>
  <si>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</si>
  <si>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</si>
  <si>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</si>
  <si>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</si>
  <si>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</si>
  <si>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</si>
  <si>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</si>
  <si>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</si>
  <si>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</si>
  <si>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</si>
  <si>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</si>
  <si>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</si>
  <si>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</si>
  <si>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</si>
  <si>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</si>
  <si>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</si>
  <si>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</si>
  <si>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</si>
  <si>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</si>
  <si>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</si>
  <si>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</si>
  <si>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</si>
  <si>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</si>
  <si>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</si>
  <si>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</si>
  <si>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</si>
  <si>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</si>
  <si>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</si>
  <si>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</si>
  <si>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</si>
  <si>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</si>
  <si>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</si>
  <si>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</si>
  <si>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</si>
  <si>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</si>
  <si>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</si>
  <si>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</si>
  <si>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</si>
  <si>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</si>
  <si>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</si>
  <si>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</si>
  <si>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</si>
  <si>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</si>
  <si>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</si>
  <si>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</si>
  <si>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</si>
  <si>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</si>
  <si>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</si>
  <si>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</si>
  <si>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</si>
  <si>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</si>
  <si>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</si>
  <si>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</si>
  <si>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</si>
  <si>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</si>
  <si>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</si>
  <si>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</si>
  <si>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</si>
  <si>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</si>
  <si>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</si>
  <si>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</si>
  <si>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</si>
  <si>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</si>
  <si>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</si>
  <si>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</si>
  <si>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</si>
  <si>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</si>
  <si>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</si>
  <si>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</si>
  <si>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</si>
  <si>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</si>
  <si>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</si>
  <si>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</si>
  <si>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</si>
  <si>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</si>
  <si>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</si>
  <si>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</si>
  <si>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</si>
  <si>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</si>
  <si>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</si>
  <si>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</si>
  <si>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</si>
  <si>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</si>
  <si>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</si>
  <si>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</si>
  <si>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</si>
  <si>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</si>
  <si>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</si>
  <si>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</si>
  <si>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</si>
  <si>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</si>
  <si>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</si>
  <si>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</si>
  <si>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</si>
  <si>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</si>
  <si>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</si>
  <si>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</si>
  <si>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</si>
  <si>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</si>
  <si>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</si>
  <si>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</si>
  <si>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</si>
  <si>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</si>
  <si>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</si>
  <si>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</si>
  <si>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</si>
  <si>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</si>
  <si>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</si>
  <si>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</si>
  <si>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</si>
  <si>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</si>
  <si>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</si>
  <si>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</si>
  <si>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</si>
  <si>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</si>
  <si>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</si>
  <si>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</si>
  <si>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</si>
  <si>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</si>
  <si>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</si>
  <si>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</si>
  <si>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</si>
  <si>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</si>
  <si>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</si>
  <si>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</si>
  <si>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</si>
  <si>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</si>
  <si>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</si>
  <si>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</si>
  <si>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</si>
  <si>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</si>
  <si>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</si>
  <si>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</si>
  <si>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</si>
  <si>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</si>
  <si>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</si>
  <si>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</si>
  <si>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</si>
  <si>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</si>
  <si>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</si>
  <si>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</si>
  <si>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</si>
  <si>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</si>
  <si>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</si>
  <si>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</si>
  <si>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</si>
  <si>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</si>
  <si>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</si>
  <si>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</si>
  <si>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</si>
  <si>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</si>
  <si>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</si>
  <si>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</si>
  <si>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</si>
  <si>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</si>
  <si>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</si>
  <si>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</si>
  <si>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</si>
  <si>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</si>
  <si>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</si>
  <si>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</si>
  <si>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</si>
  <si>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</si>
  <si>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</si>
  <si>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</si>
  <si>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</si>
  <si>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</si>
  <si>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</si>
  <si>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</si>
  <si>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</si>
  <si>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</si>
  <si>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</si>
  <si>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</si>
  <si>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</si>
  <si>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</si>
  <si>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</si>
  <si>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</si>
  <si>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</si>
  <si>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</si>
  <si>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</si>
  <si>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</si>
  <si>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</si>
  <si>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</si>
  <si>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</si>
  <si>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</si>
  <si>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</si>
  <si>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</si>
  <si>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</si>
  <si>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</si>
  <si>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</si>
  <si>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</si>
  <si>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</si>
  <si>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</si>
  <si>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</si>
  <si>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</si>
  <si>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</si>
  <si>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</si>
  <si>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</si>
  <si>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</si>
  <si>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</si>
  <si>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</si>
  <si>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</si>
  <si>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</si>
  <si>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</si>
  <si>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</si>
  <si>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</si>
  <si>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</si>
  <si>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</si>
  <si>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</si>
  <si>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</si>
  <si>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</si>
  <si>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</si>
  <si>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</si>
  <si>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</si>
  <si>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</si>
  <si>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</si>
  <si>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</si>
  <si>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</si>
  <si>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</si>
  <si>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</si>
  <si>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</si>
  <si>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</si>
  <si>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</si>
  <si>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</si>
  <si>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</si>
  <si>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</si>
  <si>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</si>
  <si>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</si>
  <si>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</si>
  <si>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</si>
  <si>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</si>
  <si>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</si>
  <si>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</si>
  <si>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</si>
  <si>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</si>
  <si>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</si>
  <si>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</si>
  <si>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</si>
  <si>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</si>
  <si>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</si>
  <si>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</si>
  <si>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</si>
  <si>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</si>
  <si>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</si>
  <si>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</si>
  <si>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</si>
  <si>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</si>
  <si>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</si>
  <si>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</si>
  <si>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</si>
  <si>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</si>
  <si>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</si>
  <si>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</si>
  <si>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</si>
  <si>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</si>
  <si>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</si>
  <si>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</si>
  <si>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</si>
  <si>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</si>
  <si>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</si>
  <si>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</si>
  <si>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</si>
  <si>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</si>
  <si>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</si>
  <si>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</si>
  <si>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</si>
  <si>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</si>
  <si>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</si>
  <si>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</si>
  <si>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</si>
  <si>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</si>
  <si>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</si>
  <si>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</si>
  <si>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</si>
  <si>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</si>
  <si>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</si>
  <si>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</si>
  <si>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</si>
  <si>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</si>
  <si>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</si>
  <si>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</si>
  <si>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</si>
  <si>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</si>
  <si>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</si>
  <si>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</si>
  <si>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</si>
  <si>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</si>
  <si>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</si>
  <si>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</si>
  <si>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</si>
  <si>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</si>
  <si>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</si>
  <si>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</si>
  <si>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</si>
  <si>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</si>
  <si>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</si>
  <si>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</si>
  <si>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</si>
  <si>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</si>
  <si>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</si>
  <si>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</si>
  <si>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</si>
  <si>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</si>
  <si>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</si>
  <si>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</si>
  <si>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</si>
  <si>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</si>
  <si>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</si>
  <si>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</si>
  <si>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</si>
  <si>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</si>
  <si>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</si>
  <si>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</si>
  <si>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</si>
  <si>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</si>
  <si>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</si>
  <si>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</si>
  <si>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</si>
  <si>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</si>
  <si>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</si>
  <si>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</si>
  <si>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</si>
  <si>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</si>
  <si>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</si>
  <si>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</si>
  <si>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</si>
  <si>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</si>
  <si>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</si>
  <si>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</si>
  <si>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</si>
  <si>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</si>
  <si>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</si>
  <si>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</si>
  <si>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</si>
  <si>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</si>
  <si>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</si>
  <si>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</si>
  <si>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</si>
  <si>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</si>
  <si>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</si>
  <si>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</si>
  <si>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</si>
  <si>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</si>
  <si>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</si>
  <si>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</si>
  <si>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</si>
  <si>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</si>
  <si>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</si>
  <si>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</si>
  <si>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</si>
  <si>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</si>
  <si>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</si>
  <si>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</si>
  <si>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</si>
  <si>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</si>
  <si>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</si>
  <si>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</si>
  <si>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</si>
  <si>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</si>
  <si>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</si>
  <si>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</si>
  <si>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</si>
  <si>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</si>
  <si>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</si>
  <si>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</si>
  <si>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</si>
  <si>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</si>
  <si>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</si>
  <si>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</si>
  <si>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</si>
  <si>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</si>
  <si>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</si>
  <si>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</si>
  <si>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</si>
  <si>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</si>
  <si>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</si>
  <si>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</si>
  <si>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</si>
  <si>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</si>
  <si>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</si>
  <si>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</si>
  <si>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</si>
  <si>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</si>
  <si>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</si>
  <si>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</si>
  <si>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</si>
  <si>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</si>
  <si>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</si>
  <si>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</si>
  <si>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</si>
  <si>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</si>
  <si>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</si>
  <si>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</si>
  <si>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</si>
  <si>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</si>
  <si>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</si>
  <si>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</si>
  <si>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</si>
  <si>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</si>
  <si>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</si>
  <si>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</si>
  <si>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</si>
  <si>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</si>
  <si>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</si>
  <si>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</si>
  <si>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</si>
  <si>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</si>
  <si>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</si>
  <si>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</si>
  <si>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</si>
  <si>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</si>
  <si>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</si>
  <si>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</si>
  <si>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</si>
  <si>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</si>
  <si>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</si>
  <si>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</si>
  <si>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</si>
  <si>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</si>
  <si>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</si>
  <si>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</si>
  <si>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</si>
  <si>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</si>
  <si>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</si>
  <si>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</si>
  <si>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</si>
  <si>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</si>
  <si>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</si>
  <si>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</si>
  <si>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</si>
  <si>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</si>
  <si>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</si>
  <si>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</si>
  <si>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</si>
  <si>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</si>
  <si>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</si>
  <si>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</si>
  <si>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</si>
  <si>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</si>
  <si>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</si>
  <si>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</si>
  <si>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</si>
  <si>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</si>
  <si>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</si>
  <si>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</si>
  <si>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</si>
  <si>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</si>
  <si>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</si>
  <si>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</si>
  <si>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</si>
  <si>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</si>
  <si>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</si>
  <si>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</si>
  <si>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</si>
  <si>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</si>
  <si>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</si>
  <si>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</si>
  <si>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</si>
  <si>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</si>
  <si>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</si>
  <si>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</si>
  <si>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</si>
  <si>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</si>
  <si>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</si>
  <si>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</si>
  <si>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</si>
  <si>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</si>
  <si>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</si>
  <si>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</si>
  <si>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</si>
  <si>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</si>
  <si>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</si>
  <si>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</si>
  <si>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</si>
  <si>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</si>
  <si>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</si>
  <si>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</si>
  <si>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</si>
  <si>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</si>
  <si>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</si>
  <si>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</si>
  <si>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</si>
  <si>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</si>
  <si>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</si>
  <si>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</si>
  <si>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</si>
  <si>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</si>
  <si>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</si>
  <si>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</si>
  <si>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</si>
  <si>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</si>
  <si>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</si>
  <si>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</si>
  <si>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</si>
  <si>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</si>
  <si>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</si>
  <si>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</si>
  <si>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</si>
  <si>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</si>
  <si>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</si>
  <si>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</si>
  <si>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</si>
  <si>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</si>
  <si>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</si>
  <si>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</si>
  <si>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</si>
  <si>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</si>
  <si>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</si>
  <si>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</si>
  <si>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</si>
  <si>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</si>
  <si>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</si>
  <si>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</si>
  <si>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</si>
  <si>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</si>
  <si>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</si>
  <si>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</si>
  <si>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</si>
  <si>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</si>
  <si>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</si>
  <si>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</si>
  <si>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</si>
  <si>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</si>
  <si>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</si>
  <si>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</si>
  <si>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</si>
  <si>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</si>
  <si>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</si>
  <si>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</si>
  <si>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</si>
  <si>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</si>
  <si>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</si>
  <si>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</si>
  <si>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</si>
  <si>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</si>
  <si>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</si>
  <si>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</si>
  <si>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</si>
  <si>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</si>
  <si>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</si>
  <si>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</si>
  <si>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</si>
  <si>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</si>
  <si>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</si>
  <si>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</si>
  <si>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</si>
  <si>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</si>
  <si>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</si>
  <si>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</si>
  <si>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</si>
  <si>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</si>
  <si>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</si>
  <si>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</si>
  <si>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</si>
  <si>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</si>
  <si>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</si>
  <si>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</si>
  <si>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</si>
  <si>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</si>
  <si>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</si>
  <si>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</si>
  <si>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</si>
  <si>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</si>
  <si>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</si>
  <si>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</si>
  <si>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</si>
  <si>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</si>
  <si>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</si>
  <si>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</si>
  <si>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</si>
  <si>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</si>
  <si>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</si>
  <si>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</si>
  <si>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</si>
  <si>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</si>
  <si>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</si>
  <si>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</si>
  <si>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</si>
  <si>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</si>
  <si>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</si>
  <si>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</si>
  <si>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</si>
  <si>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</si>
  <si>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</si>
  <si>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</si>
  <si>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</si>
  <si>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</si>
  <si>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</si>
  <si>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</si>
  <si>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</si>
  <si>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</si>
  <si>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</si>
  <si>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</si>
  <si>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</si>
  <si>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</si>
  <si>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</si>
  <si>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</si>
  <si>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</si>
  <si>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</si>
  <si>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</si>
  <si>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</si>
  <si>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</si>
  <si>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</si>
  <si>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</si>
  <si>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</si>
  <si>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</si>
  <si>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</si>
  <si>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</si>
  <si>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</si>
  <si>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</si>
  <si>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</si>
  <si>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</si>
  <si>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</si>
  <si>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</si>
  <si>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</si>
  <si>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</si>
  <si>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</si>
  <si>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</si>
  <si>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</si>
  <si>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</si>
  <si>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</si>
  <si>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</si>
  <si>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</si>
  <si>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</si>
  <si>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</si>
  <si>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</si>
  <si>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</si>
  <si>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</si>
  <si>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</si>
  <si>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</si>
  <si>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</si>
  <si>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</si>
  <si>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</si>
  <si>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</si>
  <si>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</si>
  <si>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</si>
  <si>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</si>
  <si>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</si>
  <si>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</si>
  <si>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</si>
  <si>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</si>
  <si>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</si>
  <si>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</si>
  <si>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</si>
  <si>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</si>
  <si>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</si>
  <si>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</si>
  <si>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</si>
  <si>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</si>
  <si>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</si>
  <si>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</si>
  <si>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</si>
  <si>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</si>
  <si>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</si>
  <si>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</si>
  <si>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</si>
  <si>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</si>
  <si>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</si>
  <si>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</si>
  <si>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</si>
  <si>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</si>
  <si>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</si>
  <si>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</si>
  <si>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</si>
  <si>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</si>
  <si>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</si>
  <si>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</si>
  <si>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</si>
  <si>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</si>
  <si>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</si>
  <si>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</si>
  <si>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</si>
  <si>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</si>
  <si>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</si>
  <si>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</si>
  <si>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</si>
  <si>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</si>
  <si>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</si>
  <si>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</si>
  <si>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</si>
  <si>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</si>
  <si>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</si>
  <si>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</si>
  <si>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</si>
  <si>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</si>
  <si>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</si>
  <si>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</si>
  <si>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</si>
  <si>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</si>
  <si>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</si>
  <si>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</si>
  <si>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</si>
  <si>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</si>
  <si>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</si>
  <si>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</si>
  <si>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</si>
  <si>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</si>
  <si>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</si>
  <si>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</si>
  <si>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</si>
  <si>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</si>
  <si>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</si>
  <si>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</si>
  <si>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</si>
  <si>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</si>
  <si>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</si>
  <si>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</si>
  <si>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</si>
  <si>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</si>
  <si>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</si>
  <si>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</si>
  <si>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</si>
  <si>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</si>
  <si>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</si>
  <si>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</si>
  <si>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</si>
  <si>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</si>
  <si>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</si>
  <si>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</si>
  <si>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</si>
  <si>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</si>
  <si>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</si>
  <si>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</si>
  <si>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</si>
  <si>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</si>
  <si>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</si>
  <si>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</si>
  <si>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</si>
  <si>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</si>
  <si>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</si>
  <si>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</si>
  <si>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</si>
  <si>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</si>
  <si>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</si>
  <si>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</si>
  <si>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</si>
  <si>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</si>
  <si>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</si>
  <si>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</si>
  <si>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</si>
  <si>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</si>
  <si>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</si>
  <si>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</si>
  <si>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</si>
  <si>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</si>
  <si>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</si>
  <si>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</si>
  <si>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</si>
  <si>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</si>
  <si>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</si>
  <si>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</si>
  <si>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</si>
  <si>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</si>
  <si>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</si>
  <si>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</si>
  <si>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</si>
  <si>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</si>
  <si>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</si>
  <si>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</si>
  <si>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</si>
  <si>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</si>
  <si>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</si>
  <si>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</si>
  <si>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</si>
  <si>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</si>
  <si>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</si>
  <si>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</si>
  <si>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</si>
  <si>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</si>
  <si>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</si>
  <si>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</si>
  <si>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</si>
  <si>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</si>
  <si>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</si>
  <si>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</si>
  <si>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</si>
  <si>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</si>
  <si>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</si>
  <si>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</si>
  <si>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</si>
  <si>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</si>
  <si>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</si>
  <si>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</si>
  <si>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</si>
  <si>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</si>
  <si>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</si>
  <si>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</si>
  <si>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</si>
  <si>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</si>
  <si>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</si>
  <si>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</si>
  <si>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</si>
  <si>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</si>
  <si>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</si>
  <si>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</si>
  <si>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</si>
  <si>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</si>
  <si>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</si>
  <si>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</si>
  <si>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</si>
  <si>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</si>
  <si>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</si>
  <si>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</si>
  <si>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</si>
  <si>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</si>
  <si>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</si>
  <si>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</si>
  <si>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</si>
  <si>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</si>
  <si>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</si>
  <si>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</si>
  <si>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</si>
  <si>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</si>
  <si>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</si>
  <si>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</si>
  <si>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</si>
  <si>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</si>
  <si>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</si>
  <si>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</si>
  <si>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</si>
  <si>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</si>
  <si>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</si>
  <si>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</si>
  <si>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</si>
  <si>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</si>
  <si>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</si>
  <si>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</si>
  <si>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</si>
  <si>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</si>
  <si>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</si>
  <si>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</si>
  <si>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</si>
  <si>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</si>
  <si>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</si>
  <si>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</si>
  <si>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</si>
  <si>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</si>
  <si>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</si>
  <si>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</si>
  <si>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</si>
  <si>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</si>
  <si>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</si>
  <si>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</si>
  <si>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</si>
  <si>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</si>
  <si>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</si>
  <si>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</si>
  <si>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</si>
  <si>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</si>
  <si>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</si>
  <si>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</si>
  <si>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</si>
  <si>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</si>
  <si>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</si>
  <si>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</si>
  <si>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</si>
  <si>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</si>
  <si>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</si>
  <si>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</si>
  <si>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</si>
  <si>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</si>
  <si>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</si>
  <si>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</si>
  <si>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</si>
  <si>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</si>
  <si>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</si>
  <si>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</si>
  <si>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</si>
  <si>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</si>
  <si>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</si>
  <si>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</si>
  <si>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</si>
  <si>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</si>
  <si>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</si>
  <si>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</si>
  <si>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</si>
  <si>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</si>
  <si>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</si>
  <si>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</si>
  <si>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</si>
  <si>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</si>
  <si>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</si>
  <si>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</si>
  <si>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</si>
  <si>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</si>
  <si>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</si>
  <si>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</si>
  <si>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</si>
  <si>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</si>
  <si>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</si>
  <si>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</si>
  <si>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</si>
  <si>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</si>
  <si>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</si>
  <si>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</si>
  <si>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</si>
  <si>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</si>
  <si>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</si>
  <si>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</si>
  <si>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</si>
  <si>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</si>
  <si>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</si>
  <si>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</si>
  <si>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</si>
  <si>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</si>
  <si>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</si>
  <si>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</si>
  <si>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</si>
  <si>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</si>
  <si>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</si>
  <si>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</si>
  <si>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</si>
  <si>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</si>
  <si>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</si>
  <si>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</si>
  <si>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</si>
  <si>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</si>
  <si>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</si>
  <si>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</si>
  <si>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</si>
  <si>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</si>
  <si>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</si>
  <si>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</si>
  <si>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</si>
  <si>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</si>
  <si>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</si>
  <si>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</si>
  <si>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</si>
  <si>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</si>
  <si>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</si>
  <si>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</si>
  <si>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</si>
  <si>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</si>
  <si>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</si>
  <si>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</si>
  <si>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</si>
  <si>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</si>
  <si>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</si>
  <si>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</si>
  <si>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</si>
  <si>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</si>
  <si>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</si>
  <si>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</si>
  <si>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</si>
  <si>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</si>
  <si>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</si>
  <si>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</si>
  <si>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</si>
  <si>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</si>
  <si>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</si>
  <si>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</si>
  <si>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</si>
  <si>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</si>
  <si>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</si>
  <si>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</si>
  <si>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</si>
  <si>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</si>
  <si>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</si>
  <si>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</si>
  <si>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</si>
  <si>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</si>
  <si>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</si>
  <si>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</si>
  <si>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</si>
  <si>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</si>
  <si>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</si>
  <si>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</si>
  <si>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</si>
  <si>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</si>
  <si>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</si>
  <si>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</si>
  <si>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</si>
  <si>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</si>
  <si>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</si>
  <si>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</si>
  <si>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</si>
  <si>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</si>
  <si>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</si>
  <si>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</si>
  <si>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</si>
  <si>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</si>
  <si>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</si>
  <si>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</si>
  <si>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</si>
  <si>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</si>
  <si>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</si>
  <si>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</si>
  <si>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</si>
  <si>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</si>
  <si>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</si>
  <si>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</si>
  <si>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</si>
  <si>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</si>
  <si>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</si>
  <si>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</si>
  <si>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</si>
  <si>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</si>
  <si>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</si>
  <si>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</si>
  <si>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</si>
  <si>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</si>
  <si>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</si>
  <si>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</si>
  <si>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</si>
  <si>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</si>
  <si>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</si>
  <si>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</si>
  <si>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</si>
  <si>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</si>
  <si>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</si>
  <si>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</si>
  <si>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</si>
  <si>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</si>
  <si>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</si>
  <si>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</si>
  <si>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</si>
  <si>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</si>
  <si>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</si>
  <si>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</si>
  <si>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</si>
  <si>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</si>
  <si>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</si>
  <si>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</si>
  <si>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</si>
  <si>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</si>
  <si>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</si>
  <si>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</si>
  <si>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</si>
  <si>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</si>
  <si>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</si>
  <si>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</si>
  <si>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</si>
  <si>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</si>
  <si>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</si>
  <si>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</si>
  <si>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</si>
  <si>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</si>
  <si>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</si>
  <si>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</si>
  <si>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</si>
  <si>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</si>
  <si>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</si>
  <si>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</si>
  <si>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</si>
  <si>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</si>
  <si>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</si>
  <si>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</si>
  <si>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</si>
  <si>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</si>
  <si>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</si>
  <si>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</si>
  <si>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</si>
  <si>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</si>
  <si>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</si>
  <si>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</si>
  <si>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</si>
  <si>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</si>
  <si>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</si>
  <si>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</si>
  <si>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</si>
  <si>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</si>
  <si>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</si>
  <si>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</si>
  <si>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</si>
  <si>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</si>
  <si>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</si>
  <si>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</si>
  <si>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</si>
  <si>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</si>
  <si>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</si>
  <si>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</si>
  <si>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</si>
  <si>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</si>
  <si>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</si>
  <si>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</si>
  <si>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</si>
  <si>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</si>
  <si>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</si>
  <si>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</si>
  <si>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</si>
  <si>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</si>
  <si>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</si>
  <si>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</si>
  <si>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</si>
  <si>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</si>
  <si>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</si>
  <si>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</si>
  <si>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</si>
  <si>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</si>
  <si>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</si>
  <si>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</si>
  <si>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</si>
  <si>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</si>
  <si>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</si>
  <si>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</si>
  <si>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</si>
  <si>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</si>
  <si>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</si>
  <si>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</si>
  <si>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</si>
  <si>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</si>
  <si>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</si>
  <si>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</si>
  <si>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</si>
  <si>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</si>
  <si>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</si>
  <si>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</si>
  <si>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</si>
  <si>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</si>
  <si>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</si>
  <si>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</si>
  <si>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</si>
  <si>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</si>
  <si>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</si>
  <si>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</si>
  <si>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</si>
  <si>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</si>
  <si>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</si>
  <si>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</si>
  <si>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</si>
  <si>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</si>
  <si>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</si>
  <si>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</si>
  <si>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</si>
  <si>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</si>
  <si>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</si>
  <si>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</si>
  <si>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</si>
  <si>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</si>
  <si>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</si>
  <si>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</si>
  <si>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</si>
  <si>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</si>
  <si>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</si>
  <si>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</si>
  <si>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</si>
  <si>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</si>
  <si>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</si>
  <si>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</si>
  <si>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</si>
  <si>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</si>
  <si>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</si>
  <si>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</si>
  <si>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</si>
  <si>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</si>
  <si>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</si>
  <si>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</si>
  <si>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</si>
  <si>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</si>
  <si>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</si>
  <si>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</si>
  <si>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</si>
  <si>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</si>
  <si>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</si>
  <si>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</si>
  <si>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</si>
  <si>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</si>
  <si>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</si>
  <si>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</si>
  <si>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</si>
  <si>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</si>
  <si>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</si>
  <si>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</si>
  <si>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</si>
  <si>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</si>
  <si>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</si>
  <si>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</si>
  <si>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</si>
  <si>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</si>
  <si>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</si>
  <si>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</si>
  <si>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</si>
  <si>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</si>
  <si>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</si>
  <si>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</si>
  <si>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</si>
  <si>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</si>
  <si>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</si>
  <si>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</si>
  <si>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</si>
  <si>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</si>
  <si>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</si>
  <si>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</si>
  <si>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</si>
  <si>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</si>
  <si>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</si>
  <si>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</si>
  <si>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</si>
  <si>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</si>
  <si>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</si>
  <si>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</si>
  <si>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</si>
  <si>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</si>
  <si>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</si>
  <si>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</si>
  <si>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</si>
  <si>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Team at site checking access</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</si>
  <si>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</si>
  <si>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</si>
  <si>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</si>
  <si>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</si>
  <si>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</si>
  <si>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</si>
  <si>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</si>
  <si>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</si>
  <si>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</si>
  <si>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</si>
  <si>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PCM-20251009-00002310</t>
  </si>
  <si>
    <t>EM team moved ETA: min</t>
  </si>
  <si>
    <t>PCM-20251009-00002304</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</si>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</sst>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3" totalsRowShown="0" headerRowDxfId="31" dataDxfId="30" headerRowBorderDxfId="28" tableBorderDxfId="29">
  <autoFilter ref="A1:L1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17" sqref="K1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277.03894733796187</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9.8276041666395031E-2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7.8171875000407454E-2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3.7593171298794914E-2</v>
      </c>
      <c r="H5" s="144">
        <v>45939.939930555556</v>
      </c>
      <c r="I5" s="142" t="str">
        <f>IFERROR(VLOOKUP(D5,DB!A:F,6,0),"")</f>
        <v>Generator-DG</v>
      </c>
      <c r="J5" s="65" t="str">
        <f>IFERROR(VLOOKUP(D5,DB!A:G,7,0),"")</f>
        <v>Vandalized</v>
      </c>
      <c r="K5" s="146" t="s">
        <v>38969</v>
      </c>
      <c r="L5" s="147" t="str">
        <f>IFERROR(VLOOKUP(D5,DB!A:I,9,0),"")</f>
        <v>Latis</v>
      </c>
      <c r="M5" s="70"/>
      <c r="N5" s="70"/>
      <c r="O5" s="70"/>
    </row>
    <row r="6" spans="1:15" ht="15" customHeight="1">
      <c r="A6" s="141"/>
      <c r="B6" s="142" t="str">
        <f>IFERROR(VLOOKUP(D6,DB!A:K,11,0),"")</f>
        <v/>
      </c>
      <c r="C6" s="142"/>
      <c r="D6" s="142"/>
      <c r="E6" s="143"/>
      <c r="F6" s="144"/>
      <c r="G6" s="145">
        <f ca="1">IFERROR(NOW()-F6,"")</f>
        <v>45939.987373263888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45939.987373263888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45939.987373263888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45939.987373263888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45939.987373263888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45939.987373263888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45939.987373263888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45939.987373263888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45939.987373263888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45939.987373263888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45939.987373263888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45939.987373263888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45939.987373263888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45939.987373263888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45939.987373263888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45939.987373263888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45939.987373263888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45939.987373263888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45939.987373263888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45939.987373263888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45939.987373263888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45939.987373263888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45939.987373263888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45939.987373263888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45939.987373263888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45939.987373263888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45939.987373263888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45939.987373263888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45939.987373263888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45939.987373263888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45939.987373263888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45939.987373263888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45939.987373263888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45939.987373263888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45939.987373263888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45939.987373263888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45939.987373263888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45939.987373263888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45939.987373263888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45939.987373263888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45939.987373263888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45939.987373263888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45939.987373263888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45939.987373263888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45939.987373263888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45939.987373263888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45939.987373263888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45939.987373263888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45939.987373263888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45939.987373263888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45939.987373263888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45939.987373263888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45939.987373263888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45939.987373263888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45939.987373263888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45939.987373263888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45939.987373263888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45939.987373263888</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650E3354-3A3D-48D8-8E5F-8CAD341E8237}"/>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38971</v>
      </c>
      <c r="F2" s="80">
        <v>45322.056979166664</v>
      </c>
      <c r="G2" s="81" t="s">
        <v>39049</v>
      </c>
      <c r="H2" s="94">
        <v>45322.050729166665</v>
      </c>
      <c r="I2" s="67" t="s">
        <v>83</v>
      </c>
      <c r="J2" s="67" t="s">
        <v>65</v>
      </c>
      <c r="K2" s="93" t="s">
        <v>39050</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39051</v>
      </c>
      <c r="B3" s="67" t="str">
        <f>IFERROR(VLOOKUP(D3,DB!A:K,11,0),"")</f>
        <v>R2</v>
      </c>
      <c r="C3" s="67">
        <v>1</v>
      </c>
      <c r="D3" s="67" t="s">
        <v>31078</v>
      </c>
      <c r="E3" s="80" t="s">
        <v>38964</v>
      </c>
      <c r="F3" s="80">
        <v>45806.727083333331</v>
      </c>
      <c r="G3" s="81">
        <f ca="1">IFERROR(NOW()-F3,"-")</f>
        <v>133.26028993055661</v>
      </c>
      <c r="H3" s="80">
        <v>45791.543067129627</v>
      </c>
      <c r="I3" s="67" t="str">
        <f>IFERROR(VLOOKUP(D3,DB!A:F,6,0),"")</f>
        <v>SCECO</v>
      </c>
      <c r="J3" s="67" t="str">
        <f>IFERROR(VLOOKUP(D3,DB!A:G,7,0),"")</f>
        <v>No BB Shifted</v>
      </c>
      <c r="K3" s="93" t="s">
        <v>39052</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39053</v>
      </c>
      <c r="B4" s="67" t="str">
        <f>IFERROR(VLOOKUP(D4,DB!A:K,11,0),"")</f>
        <v>R2</v>
      </c>
      <c r="C4" s="67">
        <v>1</v>
      </c>
      <c r="D4" s="67" t="s">
        <v>29168</v>
      </c>
      <c r="E4" s="92" t="s">
        <v>38964</v>
      </c>
      <c r="F4" s="80">
        <v>45824.999837962961</v>
      </c>
      <c r="G4" s="81">
        <f ca="1">IFERROR(NOW()-F4,"-")</f>
        <v>114.98753530092654</v>
      </c>
      <c r="H4" s="80">
        <v>45824.993587962963</v>
      </c>
      <c r="I4" s="67" t="str">
        <f>IFERROR(VLOOKUP(D4,DB!A:F,6,0),"")</f>
        <v>Generator-SG</v>
      </c>
      <c r="J4" s="67" t="str">
        <f>IFERROR(VLOOKUP(D4,DB!A:G,7,0),"")</f>
        <v>Good</v>
      </c>
      <c r="K4" s="93" t="s">
        <v>39054</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39055</v>
      </c>
      <c r="B5" s="18" t="str">
        <f>IFERROR(VLOOKUP(D5,DB!A:K,11,0),"")</f>
        <v>R2</v>
      </c>
      <c r="C5" s="18">
        <v>2</v>
      </c>
      <c r="D5" s="18" t="s">
        <v>17684</v>
      </c>
      <c r="E5" s="120"/>
      <c r="F5" s="121" t="s">
        <v>39055</v>
      </c>
      <c r="G5" s="122" t="str">
        <f ca="1">IFERROR(NOW()-F5,"-")</f>
        <v>-</v>
      </c>
      <c r="H5" s="121">
        <v>45937.721956018519</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39057</v>
      </c>
      <c r="B6" s="18" t="str">
        <f>IFERROR(VLOOKUP(D6,DB!A:K,11,0),"")</f>
        <v>R2</v>
      </c>
      <c r="C6" s="18">
        <v>1</v>
      </c>
      <c r="D6" s="18" t="s">
        <v>25613</v>
      </c>
      <c r="E6" s="120" t="s">
        <v>38964</v>
      </c>
      <c r="F6" s="121">
        <v>45939.713171296295</v>
      </c>
      <c r="G6" s="122">
        <f ca="1">IFERROR(NOW()-F6,"-")</f>
        <v>0.27420196759339888</v>
      </c>
      <c r="H6" s="121">
        <v>45939.707615740743</v>
      </c>
      <c r="I6" s="18" t="str">
        <f>IFERROR(VLOOKUP(D6,DB!A:F,6,0),"")</f>
        <v>Generator-SG</v>
      </c>
      <c r="J6" s="18" t="str">
        <f>IFERROR(VLOOKUP(D6,DB!A:G,7,0),"")</f>
        <v>Vandalized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39059</v>
      </c>
      <c r="B7" s="18" t="str">
        <f>IFERROR(VLOOKUP(D7,DB!A:K,11,0),"")</f>
        <v>R2</v>
      </c>
      <c r="C7" s="18">
        <v>1</v>
      </c>
      <c r="D7" s="18" t="s">
        <v>29202</v>
      </c>
      <c r="E7" s="120" t="s">
        <v>38964</v>
      </c>
      <c r="F7" s="121">
        <v>45939.88484953704</v>
      </c>
      <c r="G7" s="122">
        <f ca="1">IFERROR(NOW()-F7,"-")</f>
        <v>0.10252372684772126</v>
      </c>
      <c r="H7" s="121">
        <v>45939.879988425928</v>
      </c>
      <c r="I7" s="18" t="str">
        <f>IFERROR(VLOOKUP(D7,DB!A:F,6,0),"")</f>
        <v>Generator-SG</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45939.987373263888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45939.987373263888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45939.987373263888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45939.987373263888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45939.987373263888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45939.987373263888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45939.987373263888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45939.987373263888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45939.987373263888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45939.987373263888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45939.987373263888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45939.987373263888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45939.987373263888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45939.987373263888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45939.987373263888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45939.987373263888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45939.987373263888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45939.987373263888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45939.987373263888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45939.987373263888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45939.987373263888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45939.987373263888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45939.987373263888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45939.987373263888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45939.987373263888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45939.987373263888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45939.987373263888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45939.987373263888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45939.987373263888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45939.987373263888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45939.987373263888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45939.987373263888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45939.987373263888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45939.987373263888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45939.987373263888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45939.987373263888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45939.987373263888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45939.987373263888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45939.987373263888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45939.987373263888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45939.987373263888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45939.987373263888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45939.987373263888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45939.987373263888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45939.987373263888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45939.987373263888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45939.987373263888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45939.987373263888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45939.987373263888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45939.987373263888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45939.987373263888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45939.987373263888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45939.987373263888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45939.987373263888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45939.987373263888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45939.987373263888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45939.987373263888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45939.987373263888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45939.987373263888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45939.987373263888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45939.987373263888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45939.987373263888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45939.987373263888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45939.987373263888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45939.987373263888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45939.987373263888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45939.987373263888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45939.987373263888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45939.987373263888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45939.987373263888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45939.987373263888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45939.987373263888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45939.987373263888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45939.987373263888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45939.987373263888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45939.987373263888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45939.987373263888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45939.987373263888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45939.987373263888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45939.987373263888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45939.987373263888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45939.987373263888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45939.987373263888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45939.987373263888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45939.987373263888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45939.987373263888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45939.987373263888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45939.987373263888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45939.987373263888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45939.987373263888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45939.987373263888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45939.987373263888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45939.987373263888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45939.987373263888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45939.987373263888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45939.987373263888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45939.987373263888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45939.987373263888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45939.987373263888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45939.987373263888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45939.987373263888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45939.987373263888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45939.987373263888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45939.987373263888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45939.987373263888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45939.987373263888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45939.987373263888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45939.987373263888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45939.987373263888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45939.987373263888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45939.987373263888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45939.987373263888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45939.987373263888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45939.987373263888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45939.987373263888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45939.987373263888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45939.987373263888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45939.987373263888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45939.987373263888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45939.987373263888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45939.987373263888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45939.987373263888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45939.987373263888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45939.987373263888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45939.987373263888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45939.987373263888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45939.987373263888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45939.987373263888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45939.987373263888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45939.987373263888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45939.987373263888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45939.987373263888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45939.987373263888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45939.987373263888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45939.987373263888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45939.987373263888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45939.987373263888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45939.987373263888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45939.987373263888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45939.987373263888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45939.987373263888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45939.987373263888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45939.987373263888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45939.987373263888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45939.987373263888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45939.987373263888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45939.987373263888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45939.987373263888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45939.987373263888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45939.987373263888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45939.987373263888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45939.987373263888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45939.987373263888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45939.987373263888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45939.987373263888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45939.987373263888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45939.987373263888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45939.987373263888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45939.987373263888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45939.987373263888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45939.987373263888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45939.987373263888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45939.987373263888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45939.987373263888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45939.987373263888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45939.987373263888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45939.987373263888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45939.987373263888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45939.987373263888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45939.987373263888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45939.987373263888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45939.987373263888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45939.987373263888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45939.987373263888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45939.987373263888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45939.987373263888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45939.987373263888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45939.987373263888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45939.987373263888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45939.987373263888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45939.987373263888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45939.987373263888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45939.987373263888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45939.987373263888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45939.987373263888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45939.987373263888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45939.987373263888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45939.987373263888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45939.987373263888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45939.987373263888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45939.987373263888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45939.987373263888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45939.987373263888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45939.987373263888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45939.987373263888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45939.987373263888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45939.987373263888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45939.987373263888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45939.987373263888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45939.987373263888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45939.987373263888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45939.987373263888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45939.987373263888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45939.987373263888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45939.987373263888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45939.987373263888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45939.987373263888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45939.987373263888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45939.987373263888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45939.987373263888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45939.987373263888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45939.987373263888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45939.987373263888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45939.987373263888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45939.987373263888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45939.987373263888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45939.987373263888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45939.987373263888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45939.987373263888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45939.987373263888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45939.987373263888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45939.987373263888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45939.987373263888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45939.987373263888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45939.987373263888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45939.987373263888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45939.987373263888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45939.987373263888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45939.987373263888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45939.987373263888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45939.987373263888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45939.987373263888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45939.987373263888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45939.987373263888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45939.987373263888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45939.987373263888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45939.987373263888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45939.987373263888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45939.987373263888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45939.987373263888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45939.987373263888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45939.987373263888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45939.987373263888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45939.987373263888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45939.987373263888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45939.987373263888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45939.987373263888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45939.987373263888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45939.987373263888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45939.987373263888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45939.987373263888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45939.987373263888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45939.987373263888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45939.987373263888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45939.987373263888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45939.987373263888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45939.987373263888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45939.987373263888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45939.987373263888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45939.987373263888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45939.987373263888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45939.987373263888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45939.987373263888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45939.987373263888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45939.987373263888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45939.987373263888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45939.987373263888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45939.987373263888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45939.987373263888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45939.987373263888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45939.987373263888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45939.987373263888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45939.987373263888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45939.987373263888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45939.987373263888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45939.987373263888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45939.987373263888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45939.987373263888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45939.987373263888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45939.987373263888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45939.987373263888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45939.987373263888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45939.987373263888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45939.987373263888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45939.987373263888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45939.987373263888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45939.987373263888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45939.987373263888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45939.987373263888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45939.987373263888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45939.987373263888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45939.987373263888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45939.987373263888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45939.987373263888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45939.987373263888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45939.987373263888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45939.987373263888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45939.987373263888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45939.987373263888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45939.987373263888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45939.987373263888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45939.987373263888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45939.987373263888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45939.987373263888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45939.987373263888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45939.987373263888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45939.987373263888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45939.987373263888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45939.987373263888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45939.987373263888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45939.987373263888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45939.987373263888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45939.987373263888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45939.987373263888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45939.987373263888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45939.987373263888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45939.987373263888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45939.987373263888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45939.987373263888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45939.987373263888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45939.987373263888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45939.987373263888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45939.987373263888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45939.987373263888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45939.987373263888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45939.987373263888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45939.987373263888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45939.987373263888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45939.987373263888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45939.987373263888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45939.987373263888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45939.987373263888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45939.987373263888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45939.987373263888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45939.987373263888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45939.987373263888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45939.987373263888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45939.987373263888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45939.987373263888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45939.987373263888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45939.987373263888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45939.987373263888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45939.987373263888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45939.987373263888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45939.987373263888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45939.987373263888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45939.987373263888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45939.987373263888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45939.987373263888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45939.987373263888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45939.987373263888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45939.987373263888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45939.987373263888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45939.987373263888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45939.987373263888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45939.987373263888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45939.987373263888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45939.987373263888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45939.987373263888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45939.987373263888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45939.987373263888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45939.987373263888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45939.987373263888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45939.987373263888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45939.987373263888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45939.987373263888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45939.987373263888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45939.987373263888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45939.987373263888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45939.987373263888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45939.987373263888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45939.987373263888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45939.987373263888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45939.987373263888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45939.987373263888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45939.987373263888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45939.987373263888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45939.987373263888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45939.987373263888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45939.987373263888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45939.987373263888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45939.987373263888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45939.987373263888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45939.987373263888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45939.987373263888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45939.987373263888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45939.987373263888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45939.987373263888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45939.987373263888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45939.987373263888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45939.987373263888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45939.987373263888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45939.987373263888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45939.987373263888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45939.987373263888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45939.987373263888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45939.987373263888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45939.987373263888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45939.987373263888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45939.987373263888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45939.987373263888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45939.987373263888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45939.987373263888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45939.987373263888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45939.987373263888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45939.987373263888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45939.987373263888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45939.987373263888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45939.987373263888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45939.987373263888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45939.987373263888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45939.987373263888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45939.987373263888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45939.987373263888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45939.987373263888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45939.987373263888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45939.987373263888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45939.987373263888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45939.987373263888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45939.987373263888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45939.987373263888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45939.987373263888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45939.987373263888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45939.987373263888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45939.987373263888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45939.987373263888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45939.987373263888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45939.987373263888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45939.987373263888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45939.987373263888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45939.987373263888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45939.987373263888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45939.987373263888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45939.987373263888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45939.987373263888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45939.987373263888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45939.987373263888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45939.987373263888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45939.987373263888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45939.987373263888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45939.987373263888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45939.987373263888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45939.987373263888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45939.987373263888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45939.987373263888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45939.987373263888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45939.987373263888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45939.987373263888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45939.987373263888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45939.987373263888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45939.987373263888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45939.987373263888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45939.987373263888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45939.987373263888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45939.987373263888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45939.987373263888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45939.987373263888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45939.987373263888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45939.987373263888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45939.987373263888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45939.987373263888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45939.987373263888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45939.987373263888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45939.987373263888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45939.987373263888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45939.987373263888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45939.987373263888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45939.987373263888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45939.987373263888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45939.987373263888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45939.987373263888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45939.987373263888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45939.987373263888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45939.987373263888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45939.987373263888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45939.987373263888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45939.987373263888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45939.987373263888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45939.987373263888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45939.987373263888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45939.987373263888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45939.987373263888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45939.987373263888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45939.987373263888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45939.987373263888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45939.987373263888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45939.987373263888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45939.987373263888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45939.987373263888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45939.987373263888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45939.987373263888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45939.987373263888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45939.987373263888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45939.987373263888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45939.987373263888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45939.987373263888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45939.987373263888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45939.987373263888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45939.987373263888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45939.987373263888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45939.987373263888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45939.987373263888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45939.987373263888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45939.987373263888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45939.987373263888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45939.987373263888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45939.987373263888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45939.987373263888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45939.987373263888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45939.987373263888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45939.987373263888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45939.987373263888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45939.987373263888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45939.987373263888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45939.987373263888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45939.987373263888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45939.987373263888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45939.987373263888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45939.987373263888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45939.987373263888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45939.987373263888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45939.987373263888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45939.987373263888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45939.987373263888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45939.987373263888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45939.987373263888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45939.987373263888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45939.987373263888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45939.987373263888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45939.987373263888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45939.987373263888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45939.987373263888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45939.987373263888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45939.987373263888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45939.987373263888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45939.987373263888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45939.987373263888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45939.987373263888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45939.987373263888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45939.987373263888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45939.987373263888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45939.987373263888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45939.987373263888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45939.987373263888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45939.987373263888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45939.987373263888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45939.987373263888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45939.987373263888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45939.987373263888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45939.987373263888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45939.987373263888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45939.987373263888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45939.987373263888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45939.987373263888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45939.987373263888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45939.987373263888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45939.987373263888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45939.987373263888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45939.987373263888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45939.987373263888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45939.987373263888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45939.987373263888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45939.987373263888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45939.987373263888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45939.987373263888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45939.987373263888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45939.987373263888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45939.987373263888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45939.987373263888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45939.987373263888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45939.987373263888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45939.987373263888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45939.987373263888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45939.987373263888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45939.987373263888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45939.987373263888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45939.987373263888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45939.987373263888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45939.987373263888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45939.987373263888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45939.987373263888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45939.987373263888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45939.987373263888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45939.987373263888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45939.987373263888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45939.987373263888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45939.987373263888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45939.987373263888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45939.987373263888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45939.987373263888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45939.987373263888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45939.987373263888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45939.987373263888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45939.987373263888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45939.987373263888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45939.987373263888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45939.987373263888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45939.987373263888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45939.987373263888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45939.987373263888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45939.987373263888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45939.987373263888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45939.987373263888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45939.987373263888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45939.987373263888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45939.987373263888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45939.987373263888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45939.987373263888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45939.987373263888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45939.987373263888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45939.987373263888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45939.987373263888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45939.987373263888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45939.987373263888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45939.987373263888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45939.987373263888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45939.987373263888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45939.987373263888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45939.987373263888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45939.987373263888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45939.987373263888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45939.987373263888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45939.987373263888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45939.987373263888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45939.987373263888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45939.987373263888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45939.987373263888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45939.987373263888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45939.987373263888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45939.987373263888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45939.987373263888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45939.987373263888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45939.987373263888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45939.987373263888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45939.987373263888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45939.987373263888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45939.987373263888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45939.987373263888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45939.987373263888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45939.987373263888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45939.987373263888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45939.987373263888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45939.987373263888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45939.987373263888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45939.987373263888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45939.987373263888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45939.987373263888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45939.987373263888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45939.987373263888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45939.987373263888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45939.987373263888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45939.987373263888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45939.987373263888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45939.987373263888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45939.987373263888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45939.987373263888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45939.987373263888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45939.987373263888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45939.987373263888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45939.987373263888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45939.987373263888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45939.987373263888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45939.987373263888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45939.987373263888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45939.987373263888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45939.987373263888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45939.987373263888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45939.987373263888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45939.987373263888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45939.987373263888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45939.987373263888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45939.987373263888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45939.987373263888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45939.987373263888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45939.987373263888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45939.987373263888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45939.987373263888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45939.987373263888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45939.987373263888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45939.987373263888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45939.987373263888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45939.987373263888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45939.987373263888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45939.987373263888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45939.987373263888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45939.987373263888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45939.987373263888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45939.987373263888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45939.987373263888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45939.987373263888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45939.987373263888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45939.987373263888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45939.987373263888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45939.987373263888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45939.987373263888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45939.987373263888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45939.987373263888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45939.987373263888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45939.987373263888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45939.987373263888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45939.987373263888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45939.987373263888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45939.987373263888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45939.987373263888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45939.987373263888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45939.987373263888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45939.987373263888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45939.987373263888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45939.987373263888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45939.987373263888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45939.987373263888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45939.987373263888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45939.987373263888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45939.987373263888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45939.987373263888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45939.987373263888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45939.987373263888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45939.987373263888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45939.987373263888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45939.987373263888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45939.987373263888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45939.987373263888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45939.987373263888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45939.987373263888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45939.987373263888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45939.987373263888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45939.987373263888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45939.987373263888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45939.987373263888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45939.987373263888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45939.987373263888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45939.987373263888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45939.987373263888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45939.987373263888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45939.987373263888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45939.987373263888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45939.987373263888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45939.987373263888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45939.987373263888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45939.987373263888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45939.987373263888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45939.987373263888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45939.987373263888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45939.987373263888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45939.987373263888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45939.987373263888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45939.987373263888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45939.987373263888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45939.987373263888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45939.987373263888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45939.987373263888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45939.987373263888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45939.987373263888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45939.987373263888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45939.987373263888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45939.987373263888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45939.987373263888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45939.987373263888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45939.987373263888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45939.987373263888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45939.987373263888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45939.987373263888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45939.987373263888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45939.987373263888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45939.987373263888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45939.987373263888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45939.987373263888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45939.987373263888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45939.987373263888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45939.987373263888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45939.987373263888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45939.987373263888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45939.987373263888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45939.987373263888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45939.987373263888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45939.987373263888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45939.987373263888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45939.987373263888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45939.987373263888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45939.987373263888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45939.987373263888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45939.987373263888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45939.987373263888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45939.987373263888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45939.987373263888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45939.987373263888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45939.987373263888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45939.987373263888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45939.987373263888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45939.987373263888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45939.987373263888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45939.987373263888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45939.987373263888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45939.987373263888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45939.987373263888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45939.987373263888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45939.987373263888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45939.987373263888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45939.987373263888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45939.987373263888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45939.987373263888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45939.987373263888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45939.987373263888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45939.987373263888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45939.987373263888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45939.987373263888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45939.987373263888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45939.987373263888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45939.987373263888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45939.987373263888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45939.987373263888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45939.987373263888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45939.987373263888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45939.987373263888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45939.987373263888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45939.987373263888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45939.987373263888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45939.987373263888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45939.987373263888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45939.987373263888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45939.987373263888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45939.987373263888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45939.987373263888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45939.987373263888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45939.987373263888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45939.987373263888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45939.987373263888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45939.987373263888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45939.987373263888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45939.987373263888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45939.987373263888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45939.987373263888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45939.987373263888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45939.987373263888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45939.987373263888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45939.987373263888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45939.987373263888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45939.987373263888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45939.987373263888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45939.987373263888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45939.987373263888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45939.987373263888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45939.987373263888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45939.987373263888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45939.987373263888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45939.987373263888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45939.987373263888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45939.987373263888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45939.987373263888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45939.987373263888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45939.987373263888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45939.987373263888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45939.987373263888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45939.987373263888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45939.987373263888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45939.987373263888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45939.987373263888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45939.987373263888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45939.987373263888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45939.987373263888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45939.987373263888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45939.987373263888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45939.987373263888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45939.987373263888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45939.987373263888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45939.987373263888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45939.987373263888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45939.987373263888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45939.987373263888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45939.987373263888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45939.987373263888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45939.987373263888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45939.987373263888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45939.987373263888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45939.987373263888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45939.987373263888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45939.987373263888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45939.987373263888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45939.987373263888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45939.987373263888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45939.987373263888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45939.987373263888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45939.987373263888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45939.987373263888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45939.987373263888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45939.987373263888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45939.987373263888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45939.987373263888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45939.987373263888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45939.987373263888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45939.987373263888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45939.987373263888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45939.987373263888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45939.987373263888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45939.987373263888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45939.987373263888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45939.987373263888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45939.987373263888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45939.987373263888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45939.987373263888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45939.987373263888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45939.987373263888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45939.987373263888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45939.987373263888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45939.987373263888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45939.987373263888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45939.987373263888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45939.987373263888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45939.987373263888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45939.987373263888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45939.987373263888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45939.987373263888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45939.987373263888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45939.987373263888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45939.987373263888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45939.987373263888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45939.987373263888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45939.987373263888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45939.987373263888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45939.987373263888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45939.987373263888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45939.987373263888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45939.987373263888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45939.987373263888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45939.987373263888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45939.987373263888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45939.987373263888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45939.987373263888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45939.987373263888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45939.987373263888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45939.987373263888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45939.987373263888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45939.987373263888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45939.987373263888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45939.987373263888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45939.987373263888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45939.987373263888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45939.987373263888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45939.987373263888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45939.987373263888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45939.987373263888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45939.987373263888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45939.987373263888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45939.987373263888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45939.987373263888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45939.987373263888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45939.987373263888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45939.987373263888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45939.987373263888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45939.987373263888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45939.987373263888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45939.987373263888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45939.987373263888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45939.987373263888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45939.987373263888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45939.987373263888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45939.987373263888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45939.987373263888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45939.987373263888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45939.987373263888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45939.987373263888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45939.987373263888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45939.987373263888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45939.987373263888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45939.987373263888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45939.987373263888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45939.987373263888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45939.987373263888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45939.987373263888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45939.987373263888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45939.987373263888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45939.987373263888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45939.987373263888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45939.987373263888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45939.987373263888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45939.987373263888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45939.987373263888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45939.987373263888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45939.987373263888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45939.987373263888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45939.987373263888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45939.987373263888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45939.987373263888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45939.987373263888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45939.987373263888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45939.987373263888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45939.987373263888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45939.987373263888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45939.987373263888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45939.987373263888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45939.987373263888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45939.987373263888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45939.987373263888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45939.987373263888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45939.987373263888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45939.987373263888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45939.987373263888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45939.987373263888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45939.987373263888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45939.987373263888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45939.987373263888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45939.987373263888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45939.987373263888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45939.987373263888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45939.987373263888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45939.987373263888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45939.987373263888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45939.987373263888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45939.987373263888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45939.987373263888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45939.987373263888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45939.987373263888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45939.987373263888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45939.987373263888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45939.987373263888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45939.987373263888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45939.987373263888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45939.987373263888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45939.987373263888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45939.987373263888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45939.987373263888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45939.987373263888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45939.987373263888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45939.987373263888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45939.987373263888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45939.987373263888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45939.987373263888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45939.987373263888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45939.987373263888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45939.987373263888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45939.987373263888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45939.987373263888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45939.987373263888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45939.987373263888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45939.987373263888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45939.987373263888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45939.987373263888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45939.987373263888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45939.987373263888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45939.987373263888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45939.987373263888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45939.987373263888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45939.987373263888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45939.987373263888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45939.987373263888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45939.987373263888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45939.987373263888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45939.987373263888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45939.987373263888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45939.987373263888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45939.987373263888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45939.987373263888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45939.987373263888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45939.987373263888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45939.987373263888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45939.987373263888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45939.987373263888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45939.987373263888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45939.987373263888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45939.987373263888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45939.987373263888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45939.987373263888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45939.987373263888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45939.987373263888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45939.987373263888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45939.987373263888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45939.987373263888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45939.987373263888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45939.987373263888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45939.987373263888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45939.987373263888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45939.987373263888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45939.987373263888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45939.987373263888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45939.987373263888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45939.987373263888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45939.987373263888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45939.987373263888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45939.987373263888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45939.987373263888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45939.987373263888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45939.987373263888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45939.987373263888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45939.987373263888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45939.987373263888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45939.987373263888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45939.987373263888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45939.987373263888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45939.987373263888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45939.987373263888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45939.987373263888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45939.987373263888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45939.987373263888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45939.987373263888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45939.987373263888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45939.987373263888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45939.987373263888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45939.987373263888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45939.987373263888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45939.987373263888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45939.987373263888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45939.987373263888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45939.987373263888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45939.987373263888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45939.987373263888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45939.987373263888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45939.987373263888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45939.987373263888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45939.987373263888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45939.987373263888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45939.987373263888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45939.987373263888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45939.987373263888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45939.987373263888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45939.987373263888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45939.987373263888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45939.987373263888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45939.987373263888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45939.987373263888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45939.987373263888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45939.987373263888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45939.987373263888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45939.987373263888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45939.987373263888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45939.987373263888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45939.987373263888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45939.987373263888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45939.987373263888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45939.987373263888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45939.987373263888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45939.987373263888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45939.987373263888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45939.987373263888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45939.987373263888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45939.987373263888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45939.987373263888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45939.987373263888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45939.987373263888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45939.987373263888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45939.987373263888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45939.987373263888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45939.987373263888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45939.987373263888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45939.987373263888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45939.987373263888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45939.987373263888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45939.987373263888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45939.987373263888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45939.987373263888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45939.987373263888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45939.987373263888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45939.987373263888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45939.987373263888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45939.987373263888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45939.987373263888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45939.987373263888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45939.987373263888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45939.987373263888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45939.987373263888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45939.987373263888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45939.987373263888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45939.987373263888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45939.987373263888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45939.987373263888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45939.987373263888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45939.987373263888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45939.987373263888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45939.987373263888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45939.987373263888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45939.987373263888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45939.987373263888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45939.987373263888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45939.987373263888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45939.987373263888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45939.987373263888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45939.987373263888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45939.987373263888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45939.987373263888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45939.987373263888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45939.987373263888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45939.987373263888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45939.987373263888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45939.987373263888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45939.987373263888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45939.987373263888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45939.987373263888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45939.987373263888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45939.987373263888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45939.987373263888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45939.987373263888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45939.987373263888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45939.987373263888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45939.987373263888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45939.987373263888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45939.987373263888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45939.987373263888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45939.987373263888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45939.987373263888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45939.987373263888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45939.987373263888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45939.987373263888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45939.987373263888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45939.987373263888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45939.987373263888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45939.987373263888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45939.987373263888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45939.987373263888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45939.987373263888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45939.987373263888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45939.987373263888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45939.987373263888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45939.987373263888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45939.987373263888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45939.987373263888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45939.987373263888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45939.987373263888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45939.987373263888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45939.987373263888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45939.987373263888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45939.987373263888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45939.987373263888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45939.987373263888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45939.987373263888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45939.987373263888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45939.987373263888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45939.987373263888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45939.987373263888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45939.987373263888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45939.987373263888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45939.987373263888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45939.987373263888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45939.987373263888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45939.987373263888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45939.987373263888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45939.987373263888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45939.987373263888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45939.987373263888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45939.987373263888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45939.987373263888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45939.987373263888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45939.987373263888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45939.987373263888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45939.987373263888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45939.987373263888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45939.987373263888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45939.987373263888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45939.987373263888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45939.987373263888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45939.987373263888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45939.987373263888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45939.987373263888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45939.987373263888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45939.987373263888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45939.987373263888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45939.987373263888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45939.987373263888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45939.987373263888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45939.987373263888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45939.987373263888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45939.987373263888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45939.987373263888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45939.987373263888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45939.987373263888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45939.987373263888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45939.987373263888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45939.987373263888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45939.987373263888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45939.987373263888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45939.987373263888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45939.987373263888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45939.987373263888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45939.987373263888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45939.987373263888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45939.987373263888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45939.987373263888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45939.987373263888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45939.987373263888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45939.987373263888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45939.987373263888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45939.987373263888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45939.987373263888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45939.987373263888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45939.987373263888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45939.987373263888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45939.987373263888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45939.987373263888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45939.987373263888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45939.987373263888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45939.987373263888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45939.987373263888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45939.987373263888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45939.987373263888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45939.987373263888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45939.987373263888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45939.987373263888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45939.987373263888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45939.987373263888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45939.987373263888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45939.987373263888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45939.987373263888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45939.987373263888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45939.987373263888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45939.987373263888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45939.987373263888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45939.987373263888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45939.987373263888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45939.987373263888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45939.987373263888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45939.987373263888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45939.987373263888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45939.987373263888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45939.987373263888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45939.987373263888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45939.987373263888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45939.987373263888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45939.987373263888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45939.987373263888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45939.987373263888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45939.987373263888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45939.987373263888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45939.987373263888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45939.987373263888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45939.987373263888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45939.987373263888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45939.987373263888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45939.987373263888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45939.987373263888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45939.987373263888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45939.987373263888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45939.987373263888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45939.987373263888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45939.987373263888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45939.987373263888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45939.987373263888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45939.987373263888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45939.987373263888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45939.987373263888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45939.987373263888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45939.987373263888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45939.987373263888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45939.987373263888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45939.987373263888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45939.987373263888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45939.987373263888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45939.987373263888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45939.987373263888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45939.987373263888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45939.987373263888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45939.987373263888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45939.987373263888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45939.987373263888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45939.987373263888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45939.987373263888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45939.987373263888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45939.987373263888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45939.987373263888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45939.987373263888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45939.987373263888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45939.987373263888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45939.987373263888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45939.987373263888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45939.987373263888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45939.987373263888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45939.987373263888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45939.987373263888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45939.987373263888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45939.987373263888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45939.987373263888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45939.987373263888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45939.987373263888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45939.987373263888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45939.987373263888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45939.987373263888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39061</v>
      </c>
      <c r="B2" s="102" t="str">
        <f>IFERROR(VLOOKUP(D2,DB!A:K,11,0),"")</f>
        <v>R4</v>
      </c>
      <c r="C2" s="103">
        <v>1</v>
      </c>
      <c r="D2" s="99" t="s">
        <v>35082</v>
      </c>
      <c r="E2" s="104" t="s">
        <v>38964</v>
      </c>
      <c r="F2" s="105">
        <v>45703.480717592596</v>
      </c>
      <c r="G2" s="106">
        <f ca="1">IFERROR(NOW()-F2,"")</f>
        <v>236.50665567129181</v>
      </c>
      <c r="H2" s="105">
        <v>45703.474768518521</v>
      </c>
      <c r="I2" s="102" t="str">
        <f>IFERROR(VLOOKUP(D2,DB!A:F,6,0),"")</f>
        <v>SCECO</v>
      </c>
      <c r="J2" s="102" t="str">
        <f>IFERROR(VLOOKUP(D2,DB!A:G,7,0),"")</f>
        <v>Dead</v>
      </c>
      <c r="K2" s="107" t="s">
        <v>39062</v>
      </c>
      <c r="L2" s="99" t="str">
        <f>IFERROR(VLOOKUP(D2,DB!A:I,9,0),"")</f>
        <v>Latis</v>
      </c>
    </row>
    <row r="3" spans="1:16" ht="15" customHeight="1">
      <c r="A3" s="127" t="s">
        <v>39063</v>
      </c>
      <c r="B3" s="127" t="str">
        <f>IFERROR(VLOOKUP(D3,DB!A:K,11,0),"")</f>
        <v>R4</v>
      </c>
      <c r="C3" s="128">
        <v>3</v>
      </c>
      <c r="D3" s="99" t="s">
        <v>36646</v>
      </c>
      <c r="E3" s="104" t="s">
        <v>38964</v>
      </c>
      <c r="F3" s="131">
        <v>45939.557245370372</v>
      </c>
      <c r="G3" s="132">
        <f ca="1">IFERROR(NOW()-F3,"")</f>
        <v>0.43012789351632819</v>
      </c>
      <c r="H3" s="131">
        <v>45939.542118055557</v>
      </c>
      <c r="I3" s="127" t="str">
        <f>IFERROR(VLOOKUP(D3,DB!A:F,6,0),"")</f>
        <v>Generator-SG</v>
      </c>
      <c r="J3" s="127" t="str">
        <f>IFERROR(VLOOKUP(D3,DB!A:G,7,0),"")</f>
        <v>Weak</v>
      </c>
      <c r="K3" s="133" t="s">
        <v>39064</v>
      </c>
      <c r="L3" s="129" t="str">
        <f>IFERROR(VLOOKUP(D3,DB!A:I,9,0),"")</f>
        <v>Latis</v>
      </c>
    </row>
    <row r="4" spans="1:16" ht="15" customHeight="1">
      <c r="A4" s="127"/>
      <c r="B4" s="127" t="str">
        <f>IFERROR(VLOOKUP(D4,DB!A:K,11,0),"")</f>
        <v/>
      </c>
      <c r="C4" s="128"/>
      <c r="D4" s="129"/>
      <c r="E4" s="130"/>
      <c r="F4" s="131"/>
      <c r="G4" s="132">
        <f ca="1">IFERROR(NOW()-F4,"")</f>
        <v>45939.987373263888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45939.987373263888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45939.987373263888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45939.987373263888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45939.987373263888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45939.987373263888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45939.987373263888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45939.987373263888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45939.987373263888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45939.987373263888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45939.987373263888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45939.987373263888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45939.987373263888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45939.987373263888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45939.987373263888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45939.987373263888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45939.987373263888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45939.987373263888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45939.987373263888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45939.987373263888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45939.987373263888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45939.987373263888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45939.987373263888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45939.987373263888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45939.987373263888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45939.987373263888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45939.987373263888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45939.987373263888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45939.987373263888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45939.987373263888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45939.987373263888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45939.987373263888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45939.987373263888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45939.987373263888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45939.987373263888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45939.987373263888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45939.987373263888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45939.987373263888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45939.987373263888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45939.987373263888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45939.987373263888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45939.987373263888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45939.987373263888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45939.987373263888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45939.987373263888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45939.987373263888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45939.987373263888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45939.987373263888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45939.987373263888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45939.987373263888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45939.987373263888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45939.987373263888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45939.987373263888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45939.987373263888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45939.987373263888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45939.987373263888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45939.987373263888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45939.987373263888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45939.987373263888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45939.987373263888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45939.987373263888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45939.987373263888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45939.987373263888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45939.987373263888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45939.987373263888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45939.987373263888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45939.987373263888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45939.987373263888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45939.987373263888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45939.987373263888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45939.987373263888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45939.987373263888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45939.987373263888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45939.987373263888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45939.987373263888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45939.987373263888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45939.987373263888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45939.987373263888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45939.987373263888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45939.987373263888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45939.987373263888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45939.987373263888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45939.987373263888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45939.987373263888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45939.987373263888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45939.987373263888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45939.987373263888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45939.987373263888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45939.987373263888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45939.987373263888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45939.987373263888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45939.987373263888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45939.987373263888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45939.987373263888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45939.987373263888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45939.987373263888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45939.987373263888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45939.987373263888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45939.987373263888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45939.987373263888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45939.987373263888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45939.987373263888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45939.987373263888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45939.987373263888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45939.987373263888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45939.987373263888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45939.987373263888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45939.987373263888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45939.987373263888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45939.987373263888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45939.987373263888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45939.987373263888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45939.987373263888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45939.987373263888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45939.987373263888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45939.987373263888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45939.987373263888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45939.987373263888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45939.987373263888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45939.987373263888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45939.987373263888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45939.987373263888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45939.987373263888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45939.987373263888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45939.987373263888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45939.987373263888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45939.987373263888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45939.987373263888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45939.987373263888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45939.987373263888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45939.987373263888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45939.987373263888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45939.987373263888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45939.987373263888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45939.987373263888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45939.987373263888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45939.987373263888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45939.987373263888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45939.987373263888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45939.987373263888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45939.987373263888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45939.987373263888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45939.987373263888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45939.987373263888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45939.987373263888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45939.987373263888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45939.987373263888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45939.987373263888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45939.987373263888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45939.987373263888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45939.987373263888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45939.987373263888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45939.987373263888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45939.987373263888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45939.987373263888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45939.987373263888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45939.987373263888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45939.987373263888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45939.987373263888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45939.987373263888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45939.987373263888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45939.987373263888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45939.987373263888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45939.987373263888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45939.987373263888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45939.987373263888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45939.987373263888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45939.987373263888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45939.987373263888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45939.987373263888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45939.987373263888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45939.987373263888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45939.987373263888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45939.987373263888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45939.987373263888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45939.987373263888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45939.987373263888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45939.987373263888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45939.987373263888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45939.987373263888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45939.987373263888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45939.987373263888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45939.987373263888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45939.987373263888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45939.987373263888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45939.987373263888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45939.987373263888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45939.987373263888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45939.987373263888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45939.987373263888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45939.987373263888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45939.987373263888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45939.987373263888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45939.987373263888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45939.987373263888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45939.987373263888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45939.987373263888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45939.987373263888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45939.987373263888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45939.987373263888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45939.987373263888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45939.987373263888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45939.987373263888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45939.987373263888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45939.987373263888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45939.987373263888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45939.987373263888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45939.987373263888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45939.987373263888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45939.987373263888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45939.987373263888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45939.987373263888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45939.987373263888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45939.987373263888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45939.987373263888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45939.987373263888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45939.987373263888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45939.987373263888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45939.987373263888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45939.987373263888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45939.987373263888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45939.987373263888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45939.987373263888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45939.987373263888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45939.987373263888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45939.987373263888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45939.987373263888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45939.987373263888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45939.987373263888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45939.987373263888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45939.987373263888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45939.987373263888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45939.987373263888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45939.987373263888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45939.987373263888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45939.987373263888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45939.987373263888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45939.987373263888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45939.987373263888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45939.987373263888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45939.987373263888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45939.987373263888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45939.987373263888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45939.987373263888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45939.987373263888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45939.987373263888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45939.987373263888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45939.987373263888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45939.987373263888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45939.987373263888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45939.987373263888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45939.987373263888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45939.987373263888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45939.987373263888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45939.987373263888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45939.987373263888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45939.987373263888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45939.987373263888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45939.987373263888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45939.987373263888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45939.987373263888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45939.987373263888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45939.987373263888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45939.987373263888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45939.987373263888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45939.987373263888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45939.987373263888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45939.987373263888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45939.987373263888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45939.987373263888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45939.987373263888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45939.987373263888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45939.987373263888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45939.987373263888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45939.987373263888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45939.987373263888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45939.987373263888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45939.987373263888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45939.987373263888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45939.987373263888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45939.987373263888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45939.987373263888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45939.987373263888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45939.987373263888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45939.987373263888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45939.987373263888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45939.987373263888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45939.987373263888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45939.987373263888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45939.987373263888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45939.987373263888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45939.987373263888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45939.987373263888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45939.987373263888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45939.987373263888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45939.987373263888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45939.987373263888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45939.987373263888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45939.987373263888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45939.987373263888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45939.987373263888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45939.987373263888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45939.987373263888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45939.987373263888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45939.987373263888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45939.987373263888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45939.987373263888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45939.987373263888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45939.987373263888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45939.987373263888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45939.987373263888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45939.987373263888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45939.987373263888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45939.987373263888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45939.987373263888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45939.987373263888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45939.987373263888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45939.987373263888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45939.987373263888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45939.987373263888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45939.987373263888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45939.987373263888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45939.987373263888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45939.987373263888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45939.987373263888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45939.987373263888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45939.987373263888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45939.987373263888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45939.987373263888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45939.987373263888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45939.987373263888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45939.987373263888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45939.987373263888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45939.987373263888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45939.987373263888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45939.987373263888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45939.987373263888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45939.987373263888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45939.987373263888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45939.987373263888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45939.987373263888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45939.987373263888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45939.987373263888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45939.987373263888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45939.987373263888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45939.987373263888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45939.987373263888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45939.987373263888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45939.987373263888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45939.987373263888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45939.987373263888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45939.987373263888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45939.987373263888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45939.987373263888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45939.987373263888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45939.987373263888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45939.987373263888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45939.987373263888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45939.987373263888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45939.987373263888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45939.987373263888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45939.987373263888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45939.987373263888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45939.987373263888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45939.987373263888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45939.987373263888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45939.987373263888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45939.987373263888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45939.987373263888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45939.987373263888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45939.987373263888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45939.987373263888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45939.987373263888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45939.987373263888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45939.987373263888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45939.987373263888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45939.987373263888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45939.987373263888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45939.987373263888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45939.987373263888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45939.987373263888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45939.987373263888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45939.987373263888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45939.987373263888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45939.987373263888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45939.987373263888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45939.987373263888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45939.987373263888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45939.987373263888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45939.987373263888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45939.987373263888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45939.987373263888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45939.987373263888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45939.987373263888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45939.987373263888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45939.987373263888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45939.987373263888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45939.987373263888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45939.987373263888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45939.987373263888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45939.987373263888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45939.987373263888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45939.987373263888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45939.987373263888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45939.987373263888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45939.987373263888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45939.987373263888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45939.987373263888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45939.987373263888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45939.987373263888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45939.987373263888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45939.987373263888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45939.987373263888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45939.987373263888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45939.987373263888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45939.987373263888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45939.987373263888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45939.987373263888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45939.987373263888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45939.987373263888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45939.987373263888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45939.987373263888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45939.987373263888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45939.987373263888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45939.987373263888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45939.987373263888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45939.987373263888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45939.987373263888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45939.987373263888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45939.987373263888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45939.987373263888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45939.987373263888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45939.987373263888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45939.987373263888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45939.987373263888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45939.987373263888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45939.987373263888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45939.987373263888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45939.987373263888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45939.987373263888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45939.987373263888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45939.987373263888</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45939.987373263888</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J14" sqref="J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126" t="s">
        <v>36000</v>
      </c>
      <c r="E2" s="37" t="s">
        <v>38964</v>
      </c>
      <c r="F2" s="38">
        <v>45891.832060185188</v>
      </c>
      <c r="G2" s="163">
        <f ca="1">IFERROR(NOW()-F2,"")</f>
        <v>48.155313078699692</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38971</v>
      </c>
      <c r="F3" s="38">
        <v>45926.188877314817</v>
      </c>
      <c r="G3" s="163">
        <f t="shared" ref="G3" ca="1" si="0">IFERROR(NOW()-F3,"")</f>
        <v>13.798495949071366</v>
      </c>
      <c r="H3" s="38">
        <v>45926.158159722225</v>
      </c>
      <c r="I3" s="37" t="str">
        <f>IFERROR(VLOOKUP(D3,DB!A:F,6,0),"")</f>
        <v>SCECO</v>
      </c>
      <c r="J3" s="37" t="str">
        <f>IFERROR(VLOOKUP(D3,DB!A:G,7,0),"")</f>
        <v>Good</v>
      </c>
      <c r="K3" s="37" t="s">
        <v>39068</v>
      </c>
      <c r="L3" s="37" t="str">
        <f>IFERROR(VLOOKUP(D3,DB!A:I,9,0),"")</f>
        <v>Latis</v>
      </c>
      <c r="M3" s="125"/>
    </row>
    <row r="4" spans="1:13" ht="15">
      <c r="A4" s="126" t="s">
        <v>39069</v>
      </c>
      <c r="B4" s="37" t="str">
        <f>IFERROR(VLOOKUP(D4,DB!A:K,11,0),"")</f>
        <v>R5</v>
      </c>
      <c r="C4" s="37">
        <v>1</v>
      </c>
      <c r="D4" s="37" t="s">
        <v>35903</v>
      </c>
      <c r="E4" s="37" t="s">
        <v>38964</v>
      </c>
      <c r="F4" s="38">
        <v>45939.885000000002</v>
      </c>
      <c r="G4" s="39">
        <f t="shared" ref="G4:G18" ca="1" si="1">IFERROR(NOW()-F4,"")</f>
        <v>0.10237326388596557</v>
      </c>
      <c r="H4" s="38">
        <v>45939.879293981481</v>
      </c>
      <c r="I4" s="37" t="str">
        <f>IFERROR(VLOOKUP(D4,DB!A:F,6,0),"")</f>
        <v>Generator-SG</v>
      </c>
      <c r="J4" s="37" t="str">
        <f>IFERROR(VLOOKUP(D4,DB!A:G,7,0),"")</f>
        <v>Dead</v>
      </c>
      <c r="K4" s="37" t="s">
        <v>39070</v>
      </c>
      <c r="L4" s="37" t="str">
        <f>IFERROR(VLOOKUP(D4,DB!A:I,9,0),"")</f>
        <v>Latis</v>
      </c>
    </row>
    <row r="5" spans="1:13" ht="15">
      <c r="A5" s="37" t="s">
        <v>39071</v>
      </c>
      <c r="B5" s="37" t="str">
        <f>IFERROR(VLOOKUP(D5,DB!A:K,11,0),"")</f>
        <v>R5</v>
      </c>
      <c r="C5" s="37">
        <v>3</v>
      </c>
      <c r="D5" s="37" t="s">
        <v>31709</v>
      </c>
      <c r="E5" s="37" t="s">
        <v>38964</v>
      </c>
      <c r="F5" s="38">
        <v>45939.985173611109</v>
      </c>
      <c r="G5" s="39">
        <f t="shared" ca="1" si="1"/>
        <v>2.1996527793817222E-3</v>
      </c>
      <c r="H5" s="38">
        <v>45939.971805555557</v>
      </c>
      <c r="I5" s="37" t="str">
        <f>IFERROR(VLOOKUP(D5,DB!A:F,6,0),"")</f>
        <v>SCECO</v>
      </c>
      <c r="J5" s="37" t="str">
        <f>IFERROR(VLOOKUP(D5,DB!A:G,7,0),"")</f>
        <v>Dead</v>
      </c>
      <c r="K5" s="37" t="s">
        <v>39072</v>
      </c>
      <c r="L5" s="37" t="str">
        <f>IFERROR(VLOOKUP(D5,DB!A:I,9,0),"")</f>
        <v>Latis</v>
      </c>
    </row>
    <row r="6" spans="1:13" ht="15">
      <c r="A6" s="37" t="s">
        <v>39073</v>
      </c>
      <c r="B6" s="37" t="str">
        <f>IFERROR(VLOOKUP(D6,DB!A:K,11,0),"")</f>
        <v>R5</v>
      </c>
      <c r="C6" s="37">
        <v>1</v>
      </c>
      <c r="D6" s="37" t="s">
        <v>37707</v>
      </c>
      <c r="E6" s="37" t="s">
        <v>38964</v>
      </c>
      <c r="F6" s="38">
        <v>45939.983206018522</v>
      </c>
      <c r="G6" s="39">
        <f t="shared" ca="1" si="1"/>
        <v>4.1672453662613407E-3</v>
      </c>
      <c r="H6" s="38">
        <v>45939.977546296293</v>
      </c>
      <c r="I6" s="37" t="str">
        <f>IFERROR(VLOOKUP(D6,DB!A:F,6,0),"")</f>
        <v>SCECO</v>
      </c>
      <c r="J6" s="37" t="str">
        <f>IFERROR(VLOOKUP(D6,DB!A:G,7,0),"")</f>
        <v>Dead</v>
      </c>
      <c r="K6" s="37" t="s">
        <v>39072</v>
      </c>
      <c r="L6" s="37" t="str">
        <f>IFERROR(VLOOKUP(D6,DB!A:I,9,0),"")</f>
        <v>Latis</v>
      </c>
    </row>
    <row r="7" spans="1:13" ht="15">
      <c r="A7" s="37"/>
      <c r="B7" s="37" t="str">
        <f>IFERROR(VLOOKUP(D7,DB!A:K,11,0),"")</f>
        <v>R4</v>
      </c>
      <c r="C7" s="37"/>
      <c r="D7" s="126" t="s">
        <v>7803</v>
      </c>
      <c r="E7" s="37"/>
      <c r="F7" s="38"/>
      <c r="G7" s="39">
        <f t="shared" ca="1" si="1"/>
        <v>45939.987373263888</v>
      </c>
      <c r="H7" s="38"/>
      <c r="I7" s="37" t="str">
        <f>IFERROR(VLOOKUP(D7,DB!A:F,6,0),"")</f>
        <v>Generator-SG</v>
      </c>
      <c r="J7" s="37" t="str">
        <f>IFERROR(VLOOKUP(D7,DB!A:G,7,0),"")</f>
        <v>Dead</v>
      </c>
      <c r="K7" s="37"/>
      <c r="L7" s="37" t="str">
        <f>IFERROR(VLOOKUP(D7,DB!A:I,9,0),"")</f>
        <v>Zain</v>
      </c>
    </row>
    <row r="8" spans="1:13" ht="15">
      <c r="A8" s="37"/>
      <c r="B8" s="37" t="str">
        <f>IFERROR(VLOOKUP(D8,DB!A:K,11,0),"")</f>
        <v/>
      </c>
      <c r="C8" s="37"/>
      <c r="D8" s="126"/>
      <c r="E8" s="37"/>
      <c r="F8" s="38"/>
      <c r="G8" s="39">
        <f t="shared" ca="1" si="1"/>
        <v>45939.987373263888</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45939.987373263888</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45939.987373263888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45939.987373263888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45939.987373263888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45939.987373263888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45939.987373263888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45939.987373263888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45939.987373263888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45939.987373263888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45939.987373263888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ref="G19:G50" ca="1" si="2">IFERROR(NOW()-F19,"")</f>
        <v>45939.987373263888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45939.987373263888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45939.987373263888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45939.987373263888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45939.987373263888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45939.987373263888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45939.987373263888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45939.987373263888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45939.987373263888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45939.987373263888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45939.987373263888</v>
      </c>
      <c r="H29" s="38"/>
      <c r="I29" s="37" t="str">
        <f>IFERROR(VLOOKUP(D29,DB!A:F,6,0),"")</f>
        <v/>
      </c>
      <c r="J29" s="37" t="str">
        <f>IFERROR(VLOOKUP(D29,DB!A:G,7,0),"")</f>
        <v/>
      </c>
      <c r="K29" s="37"/>
      <c r="L29" s="37" t="str">
        <f>IFERROR(VLOOKUP(D29,DB!A:I,9,0),"")</f>
        <v/>
      </c>
    </row>
    <row r="30" spans="1:12" ht="15">
      <c r="A30" s="84"/>
      <c r="B30" s="84" t="str">
        <f>IFERROR(VLOOKUP(D30,DB!A:K,11,0),"")</f>
        <v/>
      </c>
      <c r="C30" s="84"/>
      <c r="D30" s="84"/>
      <c r="E30" s="84"/>
      <c r="F30" s="123"/>
      <c r="G30" s="124">
        <f t="shared" ca="1" si="2"/>
        <v>45939.987373263888</v>
      </c>
      <c r="H30" s="123"/>
      <c r="I30" s="84" t="str">
        <f>IFERROR(VLOOKUP(D30,DB!A:F,6,0),"")</f>
        <v/>
      </c>
      <c r="J30" s="84" t="str">
        <f>IFERROR(VLOOKUP(D30,DB!A:G,7,0),"")</f>
        <v/>
      </c>
      <c r="K30" s="84"/>
      <c r="L30" s="84" t="str">
        <f>IFERROR(VLOOKUP(D30,DB!A:I,9,0),"")</f>
        <v/>
      </c>
    </row>
    <row r="31" spans="1:12" ht="15">
      <c r="A31" s="37"/>
      <c r="B31" s="37" t="str">
        <f>IFERROR(VLOOKUP(D31,DB!A:K,11,0),"")</f>
        <v/>
      </c>
      <c r="C31" s="37"/>
      <c r="D31" s="37"/>
      <c r="E31" s="37"/>
      <c r="F31" s="38"/>
      <c r="G31" s="39">
        <f t="shared" ca="1" si="2"/>
        <v>45939.987373263888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45939.987373263888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45939.987373263888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45939.987373263888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45939.987373263888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45939.987373263888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45939.987373263888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45939.987373263888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45939.987373263888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45939.987373263888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45939.987373263888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45939.987373263888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45939.987373263888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45939.987373263888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45939.987373263888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45939.987373263888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45939.987373263888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45939.987373263888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45939.987373263888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45939.987373263888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ref="G51:G82" ca="1" si="3">IFERROR(NOW()-F51,"")</f>
        <v>45939.987373263888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45939.987373263888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45939.987373263888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45939.987373263888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45939.987373263888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45939.987373263888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45939.987373263888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45939.987373263888</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3"/>
      <c r="G59" s="124">
        <f t="shared" ca="1" si="3"/>
        <v>45939.987373263888</v>
      </c>
      <c r="H59" s="123"/>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t="shared" ca="1" si="3"/>
        <v>45939.987373263888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45939.987373263888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45939.987373263888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45939.987373263888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45939.987373263888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45939.987373263888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45939.987373263888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45939.987373263888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45939.987373263888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45939.987373263888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45939.987373263888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45939.987373263888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45939.987373263888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45939.987373263888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45939.987373263888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45939.987373263888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45939.987373263888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45939.987373263888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45939.987373263888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45939.987373263888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45939.987373263888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45939.987373263888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45939.987373263888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ref="G83:G114" ca="1" si="4">IFERROR(NOW()-F83,"")</f>
        <v>45939.987373263888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45939.987373263888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45939.987373263888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45939.987373263888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45939.987373263888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45939.987373263888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45939.987373263888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45939.987373263888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45939.987373263888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45939.987373263888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45939.987373263888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45939.987373263888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45939.987373263888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45939.987373263888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45939.987373263888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45939.987373263888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45939.987373263888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45939.987373263888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45939.987373263888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45939.987373263888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45939.987373263888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45939.987373263888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45939.987373263888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45939.987373263888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45939.987373263888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45939.987373263888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45939.987373263888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45939.987373263888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45939.987373263888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45939.987373263888</v>
      </c>
      <c r="H112" s="38"/>
      <c r="I112" s="37" t="str">
        <f>IFERROR(VLOOKUP(D112,DB!A:F,6,0),"")</f>
        <v/>
      </c>
      <c r="J112" s="37" t="str">
        <f>IFERROR(VLOOKUP(D112,DB!A:G,7,0),"")</f>
        <v/>
      </c>
      <c r="K112" s="37"/>
      <c r="L112" s="37" t="str">
        <f>IFERROR(VLOOKUP(D112,DB!A:I,9,0),"")</f>
        <v/>
      </c>
    </row>
    <row r="113" spans="1:12" ht="15">
      <c r="A113" s="84"/>
      <c r="B113" s="84" t="str">
        <f>IFERROR(VLOOKUP(D113,DB!A:K,11,0),"")</f>
        <v/>
      </c>
      <c r="C113" s="84"/>
      <c r="D113" s="84"/>
      <c r="E113" s="84"/>
      <c r="F113" s="123"/>
      <c r="G113" s="124">
        <f t="shared" ca="1" si="4"/>
        <v>45939.987373263888</v>
      </c>
      <c r="H113" s="123"/>
      <c r="I113" s="84" t="str">
        <f>IFERROR(VLOOKUP(D113,DB!A:F,6,0),"")</f>
        <v/>
      </c>
      <c r="J113" s="84" t="str">
        <f>IFERROR(VLOOKUP(D113,DB!A:G,7,0),"")</f>
        <v/>
      </c>
      <c r="K113" s="84"/>
      <c r="L113" s="84" t="str">
        <f>IFERROR(VLOOKUP(D113,DB!A:I,9,0),"")</f>
        <v/>
      </c>
    </row>
    <row r="114" spans="1:12" ht="15"/>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5" ht="15"/>
    <row r="776" ht="15"/>
    <row r="783" ht="15"/>
    <row r="786" ht="15"/>
    <row r="788" ht="15"/>
    <row r="791" ht="15"/>
    <row r="799" ht="15"/>
    <row r="800" ht="15"/>
    <row r="802" ht="15"/>
    <row r="803" ht="15"/>
    <row r="807" ht="15"/>
    <row r="808" ht="15"/>
    <row r="810" ht="15"/>
    <row r="811" ht="15"/>
    <row r="812" ht="15"/>
    <row r="813" ht="15"/>
    <row r="814" ht="15"/>
    <row r="815" ht="15"/>
    <row r="816" ht="15"/>
    <row r="817"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4" ht="15"/>
    <row r="912" ht="15"/>
    <row r="913" ht="15"/>
    <row r="915" ht="15"/>
    <row r="916" ht="15"/>
    <row r="917" ht="15"/>
    <row r="919" ht="15"/>
    <row r="920" ht="15"/>
    <row r="924" ht="15"/>
    <row r="925" ht="15"/>
    <row r="927" ht="15"/>
    <row r="928" ht="15"/>
    <row r="930" ht="15"/>
    <row r="931" ht="15"/>
    <row r="932" ht="15"/>
    <row r="933" ht="15"/>
    <row r="934" ht="15"/>
    <row r="935" ht="15"/>
    <row r="936" ht="15"/>
    <row r="937" ht="15"/>
    <row r="938" ht="15"/>
    <row r="940" ht="15"/>
    <row r="941" ht="15"/>
    <row r="943" ht="15"/>
    <row r="944"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3" ht="15"/>
    <row r="984" ht="15"/>
    <row r="986" ht="15"/>
    <row r="987" ht="15"/>
    <row r="988" ht="15"/>
    <row r="989" ht="15"/>
    <row r="990" ht="15"/>
    <row r="991" ht="15"/>
    <row r="992" ht="15"/>
    <row r="993" ht="15"/>
    <row r="995" ht="15"/>
    <row r="996" ht="15"/>
    <row r="998" ht="15"/>
    <row r="999" ht="15"/>
    <row r="1002" ht="15"/>
    <row r="1003" ht="15"/>
    <row r="1006" ht="15"/>
    <row r="1009" ht="15"/>
    <row r="1010" ht="15"/>
    <row r="1012" ht="15"/>
    <row r="1013" ht="15"/>
    <row r="1015" ht="15"/>
    <row r="1016" ht="15"/>
    <row r="1018" ht="15"/>
    <row r="1019" ht="15"/>
    <row r="1021" ht="15"/>
    <row r="1022" ht="15"/>
    <row r="1023" ht="15"/>
    <row r="1024" ht="15"/>
    <row r="1025" ht="15"/>
    <row r="1026" ht="15"/>
    <row r="1027" ht="15"/>
    <row r="1028" ht="15"/>
    <row r="1029" ht="15"/>
    <row r="1030" ht="15"/>
    <row r="1031" ht="15"/>
    <row r="1032" ht="15"/>
    <row r="1033" ht="15"/>
    <row r="1034" ht="15"/>
    <row r="1035" ht="15"/>
    <row r="1036" ht="15"/>
    <row r="1037" ht="15"/>
    <row r="1040" ht="15"/>
    <row r="1211" ht="15"/>
    <row r="1212" ht="15"/>
    <row r="1214" ht="15"/>
    <row r="1215" ht="15"/>
    <row r="1222" ht="15"/>
    <row r="1223" ht="15"/>
    <row r="1224" ht="15"/>
    <row r="1225" ht="15"/>
    <row r="1226" ht="15"/>
    <row r="1227" ht="15"/>
    <row r="1230" ht="15"/>
    <row r="1231" ht="15"/>
    <row r="1232" ht="15"/>
    <row r="1233" ht="15"/>
    <row r="1234" ht="15"/>
    <row r="1235" ht="15"/>
    <row r="1236" ht="15"/>
    <row r="1238" ht="15"/>
    <row r="1239" ht="15"/>
    <row r="1240" ht="15"/>
    <row r="1241" ht="15"/>
    <row r="1242" ht="15"/>
    <row r="1243" ht="15"/>
    <row r="1244"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1" ht="15"/>
    <row r="1272" ht="15"/>
    <row r="1273" ht="15"/>
    <row r="1274" ht="15"/>
    <row r="1275" ht="15"/>
    <row r="1276" ht="15"/>
    <row r="1279" ht="15"/>
    <row r="1286" ht="15"/>
    <row r="1289" ht="15"/>
    <row r="1290" ht="15"/>
    <row r="1292" ht="15"/>
    <row r="1293" ht="15"/>
    <row r="1294" ht="15"/>
    <row r="1297" ht="15"/>
    <row r="1298" ht="15"/>
    <row r="1301" ht="15"/>
    <row r="1303" ht="15"/>
    <row r="1304" ht="15"/>
    <row r="1306" ht="15"/>
    <row r="1307" ht="15"/>
    <row r="1309" ht="15"/>
    <row r="1310"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6" ht="15"/>
    <row r="1344" ht="15"/>
    <row r="1346" ht="15"/>
    <row r="1347" ht="15"/>
    <row r="1348" ht="15"/>
    <row r="1349" ht="15"/>
    <row r="1350" ht="15"/>
    <row r="1351" ht="15"/>
    <row r="1352" ht="15"/>
    <row r="1353" ht="15"/>
    <row r="1354" ht="15"/>
    <row r="1355" ht="15"/>
    <row r="1356" ht="15"/>
    <row r="1357" ht="15"/>
    <row r="1358" ht="15"/>
    <row r="1359" ht="15"/>
    <row r="1360" ht="15"/>
    <row r="1361" ht="15"/>
    <row r="1362" ht="15"/>
    <row r="1364" ht="15"/>
    <row r="1368" ht="15"/>
    <row r="1369" ht="15"/>
    <row r="1370"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9"/>
  <sheetViews>
    <sheetView tabSelected="1" workbookViewId="0">
      <selection activeCell="A6" sqref="A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13.214526041665522</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0.45831076389004011</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6.1064010416666861</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45939.857638888891</v>
      </c>
      <c r="G5" s="151">
        <f ca="1">IFERROR(NOW()-F5,"-")</f>
        <v>0.12973437499749707</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39082</v>
      </c>
      <c r="B6" s="156" t="str">
        <f>IFERROR(VLOOKUP(D6,DB!A:K,11,0),"")</f>
        <v>R6</v>
      </c>
      <c r="C6" s="156">
        <v>1</v>
      </c>
      <c r="D6" s="156" t="s">
        <v>33325</v>
      </c>
      <c r="E6" s="156" t="s">
        <v>38964</v>
      </c>
      <c r="F6" s="161">
        <v>45939.789467592593</v>
      </c>
      <c r="G6" s="151">
        <f ca="1">IFERROR(NOW()-F6,"-")</f>
        <v>0.19790567129530245</v>
      </c>
      <c r="H6" s="161">
        <v>45939.783831018518</v>
      </c>
      <c r="I6" s="156" t="str">
        <f>IFERROR(VLOOKUP(D6,DB!A:F,6,0),"")</f>
        <v>Generator-SG</v>
      </c>
      <c r="J6" s="156" t="str">
        <f>IFERROR(VLOOKUP(D6,DB!A:G,7,0),"")</f>
        <v>Vandalized</v>
      </c>
      <c r="K6" s="156" t="s">
        <v>39083</v>
      </c>
      <c r="L6" s="156" t="str">
        <f>IFERROR(VLOOKUP(D6,DB!A:I,9,0),"")</f>
        <v>Latis</v>
      </c>
    </row>
    <row r="7" spans="1:16383" ht="31.5" customHeight="1">
      <c r="A7" s="156"/>
      <c r="B7" s="156" t="str">
        <f>IFERROR(VLOOKUP(D7,DB!A:K,11,0),"")</f>
        <v/>
      </c>
      <c r="C7" s="156"/>
      <c r="D7" s="156"/>
      <c r="E7" s="156"/>
      <c r="F7" s="156"/>
      <c r="G7" s="151">
        <f ca="1">IFERROR(NOW()-F7,"-")</f>
        <v>45939.987373263888</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45939.987373263888</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45939.987373263888</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45939.987373263888</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45939.987373263888</v>
      </c>
      <c r="H11" s="156"/>
      <c r="I11" s="156" t="str">
        <f>IFERROR(VLOOKUP(D11,DB!A:F,6,0),"")</f>
        <v/>
      </c>
      <c r="J11" s="156" t="str">
        <f>IFERROR(VLOOKUP(D11,DB!A:G,7,0),"")</f>
        <v/>
      </c>
      <c r="K11" s="156"/>
      <c r="L11" s="156" t="str">
        <f>IFERROR(VLOOKUP(D11,DB!A:I,9,0),"")</f>
        <v/>
      </c>
    </row>
    <row r="12" spans="1:16383" ht="31.5" customHeight="1">
      <c r="A12" s="110"/>
      <c r="B12" s="157" t="str">
        <f>IFERROR(VLOOKUP(D12,DB!A:K,11,0),"")</f>
        <v/>
      </c>
      <c r="C12" s="157"/>
      <c r="D12" s="156"/>
      <c r="E12" s="156"/>
      <c r="F12" s="113"/>
      <c r="G12" s="151">
        <f ca="1">IFERROR(NOW()-F12,"-")</f>
        <v>45939.987373263888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45939.987373263888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45939.987373263888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45939.987373263888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45939.987373263888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45939.987373263888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45939.987373263888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45939.987373263888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45939.987373263888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45939.987373263888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45939.987373263888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45939.987373263888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45939.987373263888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45939.987373263888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45939.987373263888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45939.987373263888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45939.987373263888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45939.987373263888</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45939.987373263888</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45939.987373263888</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45939.987373263888</v>
      </c>
      <c r="H32" s="113"/>
      <c r="I32" s="157" t="str">
        <f>IFERROR(VLOOKUP(D32,DB!A:F,6,0),"")</f>
        <v/>
      </c>
      <c r="J32" s="157" t="str">
        <f>IFERROR(VLOOKUP(D32,DB!A:G,7,0),"")</f>
        <v/>
      </c>
      <c r="K32" s="160"/>
      <c r="L32" s="158" t="str">
        <f>IFERROR(VLOOKUP(D32,DB!A:I,9,0),"")</f>
        <v/>
      </c>
    </row>
    <row r="33" spans="1:12" ht="31.5" customHeight="1">
      <c r="A33" s="110"/>
      <c r="B33" s="109" t="str">
        <f>IFERROR(VLOOKUP(D33,DB!A:K,11,0),"")</f>
        <v/>
      </c>
      <c r="C33" s="111"/>
      <c r="D33" s="109"/>
      <c r="E33" s="112"/>
      <c r="F33" s="113"/>
      <c r="G33" s="81">
        <f ca="1">IFERROR(NOW()-F33,"-")</f>
        <v>45939.987373263888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45939.987373263888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45939.987373263888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45939.987373263888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45939.987373263888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45939.987373263888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45939.987373263888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45939.987373263888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45939.987373263888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45939.987373263888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45939.987373263888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45939.987373263888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45939.987373263888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45939.987373263888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45939.987373263888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45939.987373263888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45939.987373263888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45939.987373263888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45939.987373263888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45939.987373263888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45939.987373263888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45939.987373263888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45939.987373263888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45939.987373263888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45939.987373263888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45939.987373263888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45939.987373263888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45939.987373263888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45939.987373263888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45939.987373263888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45939.987373263888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45939.987373263888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45939.987373263888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45939.987373263888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45939.987373263888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45939.987373263888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45939.987373263888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45939.987373263888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45939.987373263888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45939.987373263888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45939.987373263888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45939.987373263888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45939.987373263888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45939.987373263888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45939.987373263888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45939.987373263888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45939.987373263888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45939.987373263888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45939.987373263888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45939.987373263888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45939.987373263888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45939.987373263888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45939.987373263888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45939.987373263888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45939.987373263888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45939.987373263888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45939.987373263888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45939.987373263888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45939.987373263888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45939.987373263888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45939.987373263888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45939.987373263888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45939.987373263888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45939.987373263888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45939.987373263888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45939.987373263888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45939.987373263888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45939.987373263888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45939.987373263888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45939.987373263888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45939.987373263888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45939.987373263888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45939.987373263888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45939.987373263888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45939.987373263888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45939.987373263888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45939.987373263888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45939.987373263888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45939.987373263888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45939.987373263888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45939.987373263888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45939.987373263888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45939.987373263888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45939.987373263888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45939.987373263888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45939.987373263888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45939.987373263888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45939.987373263888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45939.987373263888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45939.987373263888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45939.987373263888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45939.987373263888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45939.987373263888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45939.987373263888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45939.987373263888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45939.987373263888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45939.987373263888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45939.987373263888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45939.987373263888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45939.987373263888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45939.987373263888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45939.987373263888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45939.987373263888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45939.987373263888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45939.987373263888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45939.987373263888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45939.987373263888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45939.987373263888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45939.987373263888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45939.987373263888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45939.987373263888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45939.987373263888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45939.987373263888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45939.987373263888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45939.987373263888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45939.987373263888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45939.987373263888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45939.987373263888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45939.987373263888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45939.987373263888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45939.987373263888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45939.987373263888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45939.987373263888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45939.987373263888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45939.987373263888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45939.987373263888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45939.987373263888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45939.987373263888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45939.987373263888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45939.987373263888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45939.987373263888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45939.987373263888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45939.987373263888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45939.987373263888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45939.987373263888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45939.987373263888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45939.987373263888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45939.987373263888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45939.987373263888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45939.987373263888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45939.987373263888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45939.987373263888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45939.987373263888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45939.987373263888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45939.987373263888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45939.987373263888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45939.987373263888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45939.987373263888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45939.987373263888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45939.987373263888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45939.987373263888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45939.987373263888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45939.987373263888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45939.987373263888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45939.987373263888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45939.987373263888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45939.987373263888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45939.987373263888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45939.987373263888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45939.987373263888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45939.987373263888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45939.987373263888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45939.987373263888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45939.987373263888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45939.987373263888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45939.987373263888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45939.987373263888</v>
      </c>
      <c r="H199" s="113"/>
      <c r="I199" s="109" t="str">
        <f>IFERROR(VLOOKUP(D199,DB!A:F,6,0),"")</f>
        <v/>
      </c>
      <c r="J199" s="108" t="str">
        <f>IFERROR(VLOOKUP(D199,DB!A:G,7,0),"")</f>
        <v/>
      </c>
      <c r="K199" s="114"/>
      <c r="L199" s="115" t="str">
        <f>IFERROR(VLOOKUP(D199,DB!A:I,9,0),"")</f>
        <v/>
      </c>
    </row>
  </sheetData>
  <dataValidations count="2">
    <dataValidation allowBlank="1" showInputMessage="1" showErrorMessage="1" sqref="E1" xr:uid="{380493DB-286A-4683-AF55-C78F04945A49}"/>
    <dataValidation type="list" allowBlank="1" showInputMessage="1" showErrorMessage="1" sqref="E3 E5:E1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2025-10-09T20:42:14Z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