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21" documentId="13_ncr:1_{F6CB121F-512D-4AA6-A0C1-0FB36C537598}" xr6:coauthVersionLast="47" xr6:coauthVersionMax="47" xr10:uidLastSave="{B39238CD-2977-4C2B-ABE1-A5B44CA1995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6"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<sst xmlns="http://schemas.openxmlformats.org/spreadsheetml/2006/main" count="178613" uniqueCount="39090">
  <si>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</si>
  <si>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</si>
  <si>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</si>
  <si>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</si>
  <si>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</si>
  <si>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</si>
  <si>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</si>
  <si>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</si>
  <si>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</si>
  <si>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</si>
  <si>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</si>
  <si>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</si>
  <si>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</si>
  <si>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</si>
  <si>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</si>
  <si>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</si>
  <si>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</si>
  <si>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</si>
  <si>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</si>
  <si>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</si>
  <si>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</si>
  <si>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</si>
  <si>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</si>
  <si>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</si>
  <si>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</si>
  <si>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</si>
  <si>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</si>
  <si>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</si>
  <si>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</si>
  <si>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</si>
  <si>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</si>
  <si>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</si>
  <si>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</si>
  <si>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</si>
  <si>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</si>
  <si>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</si>
  <si>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</si>
  <si>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</si>
  <si>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</si>
  <si>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</si>
  <si>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</si>
  <si>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</si>
  <si>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</si>
  <si>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</si>
  <si>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</si>
  <si>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</si>
  <si>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</si>
  <si>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</si>
  <si>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</si>
  <si>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</si>
  <si>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</si>
  <si>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</si>
  <si>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</si>
  <si>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</si>
  <si>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</si>
  <si>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</si>
  <si>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</si>
  <si>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</si>
  <si>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</si>
  <si>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</si>
  <si>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</si>
  <si>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</si>
  <si>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</si>
  <si>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</si>
  <si>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</si>
  <si>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</si>
  <si>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</si>
  <si>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</si>
  <si>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</si>
  <si>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</si>
  <si>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</si>
  <si>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</si>
  <si>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</si>
  <si>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</si>
  <si>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</si>
  <si>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</si>
  <si>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</si>
  <si>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</si>
  <si>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</si>
  <si>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</si>
  <si>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</si>
  <si>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</si>
  <si>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</si>
  <si>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</si>
  <si>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</si>
  <si>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</si>
  <si>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</si>
  <si>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</si>
  <si>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</si>
  <si>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</si>
  <si>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</si>
  <si>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</si>
  <si>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</si>
  <si>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</si>
  <si>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</si>
  <si>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</si>
  <si>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</si>
  <si>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</si>
  <si>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</si>
  <si>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</si>
  <si>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</si>
  <si>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</si>
  <si>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</si>
  <si>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</si>
  <si>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</si>
  <si>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</si>
  <si>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</si>
  <si>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</si>
  <si>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</si>
  <si>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</si>
  <si>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</si>
  <si>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</si>
  <si>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</si>
  <si>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</si>
  <si>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</si>
  <si>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</si>
  <si>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</si>
  <si>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</si>
  <si>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</si>
  <si>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</si>
  <si>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</si>
  <si>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</si>
  <si>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</si>
  <si>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</si>
  <si>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</si>
  <si>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</si>
  <si>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</si>
  <si>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</si>
  <si>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</si>
  <si>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</si>
  <si>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</si>
  <si>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</si>
  <si>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</si>
  <si>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</si>
  <si>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</si>
  <si>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</si>
  <si>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</si>
  <si>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</si>
  <si>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</si>
  <si>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</si>
  <si>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</si>
  <si>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</si>
  <si>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</si>
  <si>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</si>
  <si>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</si>
  <si>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</si>
  <si>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</si>
  <si>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</si>
  <si>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</si>
  <si>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</si>
  <si>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</si>
  <si>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</si>
  <si>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</si>
  <si>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</si>
  <si>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</si>
  <si>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</si>
  <si>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</si>
  <si>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</si>
  <si>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</si>
  <si>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</si>
  <si>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</si>
  <si>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</si>
  <si>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</si>
  <si>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</si>
  <si>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</si>
  <si>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</si>
  <si>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</si>
  <si>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</si>
  <si>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</si>
  <si>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</si>
  <si>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</si>
  <si>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</si>
  <si>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</si>
  <si>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</si>
  <si>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</si>
  <si>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</si>
  <si>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</si>
  <si>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</si>
  <si>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</si>
  <si>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</si>
  <si>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</si>
  <si>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</si>
  <si>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</si>
  <si>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</si>
  <si>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</si>
  <si>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</si>
  <si>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</si>
  <si>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</si>
  <si>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</si>
  <si>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</si>
  <si>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</si>
  <si>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</si>
  <si>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</si>
  <si>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</si>
  <si>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</si>
  <si>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</si>
  <si>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</si>
  <si>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</si>
  <si>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</si>
  <si>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</si>
  <si>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</si>
  <si>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</si>
  <si>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</si>
  <si>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</si>
  <si>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</si>
  <si>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</si>
  <si>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</si>
  <si>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</si>
  <si>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</si>
  <si>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</si>
  <si>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</si>
  <si>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</si>
  <si>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</si>
  <si>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</si>
  <si>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</si>
  <si>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</si>
  <si>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</si>
  <si>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</si>
  <si>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</si>
  <si>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</si>
  <si>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</si>
  <si>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</si>
  <si>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</si>
  <si>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</si>
  <si>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</si>
  <si>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</si>
  <si>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</si>
  <si>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</si>
  <si>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</si>
  <si>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</si>
  <si>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</si>
  <si>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</si>
  <si>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</si>
  <si>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</si>
  <si>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</si>
  <si>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</si>
  <si>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</si>
  <si>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</si>
  <si>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</si>
  <si>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</si>
  <si>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</si>
  <si>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</si>
  <si>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</si>
  <si>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</si>
  <si>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</si>
  <si>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</si>
  <si>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</si>
  <si>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</si>
  <si>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</si>
  <si>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</si>
  <si>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</si>
  <si>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</si>
  <si>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</si>
  <si>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</si>
  <si>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</si>
  <si>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</si>
  <si>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</si>
  <si>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</si>
  <si>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</si>
  <si>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</si>
  <si>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</si>
  <si>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</si>
  <si>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</si>
  <si>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</si>
  <si>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</si>
  <si>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</si>
  <si>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</si>
  <si>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</si>
  <si>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</si>
  <si>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</si>
  <si>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</si>
  <si>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</si>
  <si>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</si>
  <si>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</si>
  <si>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</si>
  <si>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</si>
  <si>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</si>
  <si>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</si>
  <si>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</si>
  <si>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</si>
  <si>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</si>
  <si>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</si>
  <si>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</si>
  <si>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</si>
  <si>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</si>
  <si>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</si>
  <si>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</si>
  <si>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</si>
  <si>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</si>
  <si>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</si>
  <si>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</si>
  <si>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</si>
  <si>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</si>
  <si>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</si>
  <si>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</si>
  <si>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</si>
  <si>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</si>
  <si>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</si>
  <si>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</si>
  <si>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</si>
  <si>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</si>
  <si>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</si>
  <si>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</si>
  <si>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</si>
  <si>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</si>
  <si>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</si>
  <si>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</si>
  <si>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</si>
  <si>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</si>
  <si>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</si>
  <si>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</si>
  <si>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</si>
  <si>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</si>
  <si>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</si>
  <si>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</si>
  <si>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</si>
  <si>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</si>
  <si>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</si>
  <si>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</si>
  <si>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</si>
  <si>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</si>
  <si>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</si>
  <si>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</si>
  <si>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</si>
  <si>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</si>
  <si>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</si>
  <si>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</si>
  <si>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</si>
  <si>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</si>
  <si>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</si>
  <si>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</si>
  <si>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</si>
  <si>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</si>
  <si>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</si>
  <si>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</si>
  <si>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</si>
  <si>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</si>
  <si>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</si>
  <si>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</si>
  <si>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</si>
  <si>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</si>
  <si>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</si>
  <si>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</si>
  <si>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</si>
  <si>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</si>
  <si>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</si>
  <si>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</si>
  <si>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</si>
  <si>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</si>
  <si>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</si>
  <si>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</si>
  <si>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</si>
  <si>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</si>
  <si>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</si>
  <si>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</si>
  <si>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</si>
  <si>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</si>
  <si>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</si>
  <si>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</si>
  <si>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</si>
  <si>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</si>
  <si>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</si>
  <si>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</si>
  <si>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</si>
  <si>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</si>
  <si>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</si>
  <si>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</si>
  <si>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</si>
  <si>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</si>
  <si>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</si>
  <si>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</si>
  <si>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</si>
  <si>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</si>
  <si>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</si>
  <si>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</si>
  <si>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</si>
  <si>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</si>
  <si>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</si>
  <si>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</si>
  <si>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</si>
  <si>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</si>
  <si>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</si>
  <si>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</si>
  <si>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</si>
  <si>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</si>
  <si>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</si>
  <si>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</si>
  <si>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</si>
  <si>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</si>
  <si>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</si>
  <si>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</si>
  <si>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</si>
  <si>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</si>
  <si>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</si>
  <si>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</si>
  <si>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</si>
  <si>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</si>
  <si>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</si>
  <si>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</si>
  <si>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</si>
  <si>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</si>
  <si>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</si>
  <si>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</si>
  <si>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</si>
  <si>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</si>
  <si>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</si>
  <si>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</si>
  <si>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</si>
  <si>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</si>
  <si>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</si>
  <si>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</si>
  <si>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</si>
  <si>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</si>
  <si>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</si>
  <si>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</si>
  <si>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</si>
  <si>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</si>
  <si>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</si>
  <si>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</si>
  <si>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</si>
  <si>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</si>
  <si>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</si>
  <si>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</si>
  <si>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</si>
  <si>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</si>
  <si>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</si>
  <si>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</si>
  <si>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</si>
  <si>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</si>
  <si>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</si>
  <si>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</si>
  <si>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</si>
  <si>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</si>
  <si>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</si>
  <si>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</si>
  <si>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</si>
  <si>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</si>
  <si>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</si>
  <si>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</si>
  <si>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</si>
  <si>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</si>
  <si>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</si>
  <si>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</si>
  <si>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</si>
  <si>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</si>
  <si>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</si>
  <si>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</si>
  <si>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</si>
  <si>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</si>
  <si>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</si>
  <si>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</si>
  <si>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</si>
  <si>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</si>
  <si>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</si>
  <si>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</si>
  <si>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</si>
  <si>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</si>
  <si>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</si>
  <si>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</si>
  <si>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</si>
  <si>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</si>
  <si>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</si>
  <si>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</si>
  <si>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</si>
  <si>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</si>
  <si>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</si>
  <si>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</si>
  <si>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</si>
  <si>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</si>
  <si>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</si>
  <si>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</si>
  <si>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</si>
  <si>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</si>
  <si>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</si>
  <si>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</si>
  <si>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</si>
  <si>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</si>
  <si>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</si>
  <si>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</si>
  <si>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</si>
  <si>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</si>
  <si>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</si>
  <si>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</si>
  <si>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</si>
  <si>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</si>
  <si>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</si>
  <si>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</si>
  <si>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</si>
  <si>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</si>
  <si>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</si>
  <si>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</si>
  <si>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</si>
  <si>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</si>
  <si>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</si>
  <si>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</si>
  <si>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</si>
  <si>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</si>
  <si>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</si>
  <si>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</si>
  <si>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</si>
  <si>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</si>
  <si>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</si>
  <si>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</si>
  <si>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</si>
  <si>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</si>
  <si>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</si>
  <si>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</si>
  <si>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</si>
  <si>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</si>
  <si>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</si>
  <si>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</si>
  <si>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</si>
  <si>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</si>
  <si>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</si>
  <si>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</si>
  <si>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</si>
  <si>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</si>
  <si>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</si>
  <si>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</si>
  <si>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</si>
  <si>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</si>
  <si>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</si>
  <si>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</si>
  <si>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</si>
  <si>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</si>
  <si>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</si>
  <si>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</si>
  <si>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</si>
  <si>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</si>
  <si>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</si>
  <si>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</si>
  <si>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</si>
  <si>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</si>
  <si>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</si>
  <si>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</si>
  <si>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</si>
  <si>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</si>
  <si>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</si>
  <si>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</si>
  <si>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</si>
  <si>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</si>
  <si>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</si>
  <si>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</si>
  <si>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</si>
  <si>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</si>
  <si>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</si>
  <si>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</si>
  <si>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</si>
  <si>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</si>
  <si>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</si>
  <si>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</si>
  <si>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</si>
  <si>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</si>
  <si>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</si>
  <si>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</si>
  <si>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</si>
  <si>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</si>
  <si>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</si>
  <si>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</si>
  <si>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</si>
  <si>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</si>
  <si>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</si>
  <si>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</si>
  <si>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</si>
  <si>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</si>
  <si>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</si>
  <si>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</si>
  <si>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</si>
  <si>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</si>
  <si>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</si>
  <si>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</si>
  <si>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</si>
  <si>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</si>
  <si>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</si>
  <si>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</si>
  <si>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</si>
  <si>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</si>
  <si>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</si>
  <si>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</si>
  <si>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</si>
  <si>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</si>
  <si>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</si>
  <si>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</si>
  <si>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</si>
  <si>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</si>
  <si>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</si>
  <si>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</si>
  <si>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</si>
  <si>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</si>
  <si>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</si>
  <si>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</si>
  <si>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</si>
  <si>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</si>
  <si>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</si>
  <si>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</si>
  <si>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</si>
  <si>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</si>
  <si>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</si>
  <si>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</si>
  <si>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</si>
  <si>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</si>
  <si>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</si>
  <si>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</si>
  <si>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</si>
  <si>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</si>
  <si>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</si>
  <si>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</si>
  <si>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</si>
  <si>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</si>
  <si>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</si>
  <si>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</si>
  <si>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</si>
  <si>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</si>
  <si>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</si>
  <si>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</si>
  <si>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</si>
  <si>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</si>
  <si>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</si>
  <si>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</si>
  <si>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</si>
  <si>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</si>
  <si>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</si>
  <si>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</si>
  <si>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</si>
  <si>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</si>
  <si>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</si>
  <si>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</si>
  <si>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</si>
  <si>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</si>
  <si>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</si>
  <si>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</si>
  <si>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</si>
  <si>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</si>
  <si>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</si>
  <si>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</si>
  <si>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</si>
  <si>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</si>
  <si>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</si>
  <si>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</si>
  <si>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</si>
  <si>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</si>
  <si>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</si>
  <si>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</si>
  <si>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</si>
  <si>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</si>
  <si>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</si>
  <si>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</si>
  <si>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</si>
  <si>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</si>
  <si>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</si>
  <si>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</si>
  <si>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</si>
  <si>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</si>
  <si>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</si>
  <si>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</si>
  <si>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</si>
  <si>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</si>
  <si>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</si>
  <si>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</si>
  <si>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</si>
  <si>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</si>
  <si>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</si>
  <si>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</si>
  <si>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</si>
  <si>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</si>
  <si>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</si>
  <si>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</si>
  <si>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</si>
  <si>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</si>
  <si>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</si>
  <si>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</si>
  <si>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</si>
  <si>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</si>
  <si>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</si>
  <si>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</si>
  <si>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</si>
  <si>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</si>
  <si>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</si>
  <si>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</si>
  <si>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</si>
  <si>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</si>
  <si>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</si>
  <si>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</si>
  <si>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</si>
  <si>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</si>
  <si>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</si>
  <si>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</si>
  <si>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</si>
  <si>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</si>
  <si>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</si>
  <si>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</si>
  <si>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</si>
  <si>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</si>
  <si>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</si>
  <si>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</si>
  <si>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</si>
  <si>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</si>
  <si>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</si>
  <si>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</si>
  <si>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</si>
  <si>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</si>
  <si>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</si>
  <si>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</si>
  <si>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</si>
  <si>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</si>
  <si>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</si>
  <si>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</si>
  <si>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</si>
  <si>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</si>
  <si>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</si>
  <si>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</si>
  <si>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</si>
  <si>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</si>
  <si>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</si>
  <si>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</si>
  <si>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</si>
  <si>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</si>
  <si>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</si>
  <si>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</si>
  <si>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</si>
  <si>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</si>
  <si>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</si>
  <si>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</si>
  <si>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</si>
  <si>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</si>
  <si>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</si>
  <si>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</si>
  <si>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</si>
  <si>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</si>
  <si>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</si>
  <si>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</si>
  <si>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</si>
  <si>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</si>
  <si>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</si>
  <si>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</si>
  <si>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</si>
  <si>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</si>
  <si>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</si>
  <si>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</si>
  <si>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</si>
  <si>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</si>
  <si>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</si>
  <si>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</si>
  <si>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</si>
  <si>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</si>
  <si>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</si>
  <si>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</si>
  <si>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</si>
  <si>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</si>
  <si>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</si>
  <si>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</si>
  <si>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</si>
  <si>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</si>
  <si>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</si>
  <si>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</si>
  <si>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</si>
  <si>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</si>
  <si>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</si>
  <si>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</si>
  <si>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</si>
  <si>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</si>
  <si>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</si>
  <si>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</si>
  <si>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</si>
  <si>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</si>
  <si>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</si>
  <si>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</si>
  <si>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</si>
  <si>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</si>
  <si>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</si>
  <si>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</si>
  <si>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</si>
  <si>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</si>
  <si>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</si>
  <si>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</si>
  <si>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</si>
  <si>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</si>
  <si>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</si>
  <si>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</si>
  <si>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</si>
  <si>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</si>
  <si>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</si>
  <si>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</si>
  <si>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</si>
  <si>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</si>
  <si>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</si>
  <si>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</si>
  <si>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</si>
  <si>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</si>
  <si>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</si>
  <si>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</si>
  <si>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</si>
  <si>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</si>
  <si>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</si>
  <si>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</si>
  <si>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</si>
  <si>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</si>
  <si>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</si>
  <si>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</si>
  <si>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</si>
  <si>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</si>
  <si>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</si>
  <si>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</si>
  <si>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</si>
  <si>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</si>
  <si>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</si>
  <si>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</si>
  <si>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</si>
  <si>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</si>
  <si>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</si>
  <si>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</si>
  <si>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</si>
  <si>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</si>
  <si>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</si>
  <si>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</si>
  <si>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</si>
  <si>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</si>
  <si>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</si>
  <si>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</si>
  <si>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</si>
  <si>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</si>
  <si>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</si>
  <si>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</si>
  <si>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</si>
  <si>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</si>
  <si>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</si>
  <si>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</si>
  <si>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</si>
  <si>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</si>
  <si>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</si>
  <si>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</si>
  <si>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</si>
  <si>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</si>
  <si>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</si>
  <si>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</si>
  <si>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</si>
  <si>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</si>
  <si>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</si>
  <si>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</si>
  <si>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</si>
  <si>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</si>
  <si>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</si>
  <si>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</si>
  <si>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</si>
  <si>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</si>
  <si>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</si>
  <si>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</si>
  <si>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</si>
  <si>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</si>
  <si>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</si>
  <si>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</si>
  <si>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</si>
  <si>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</si>
  <si>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</si>
  <si>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</si>
  <si>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</si>
  <si>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</si>
  <si>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</si>
  <si>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</si>
  <si>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</si>
  <si>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</si>
  <si>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</si>
  <si>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</si>
  <si>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</si>
  <si>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</si>
  <si>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</si>
  <si>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</si>
  <si>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</si>
  <si>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</si>
  <si>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</si>
  <si>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</si>
  <si>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</si>
  <si>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</si>
  <si>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</si>
  <si>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</si>
  <si>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</si>
  <si>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</si>
  <si>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</si>
  <si>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</si>
  <si>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</si>
  <si>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</si>
  <si>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</si>
  <si>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</si>
  <si>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</si>
  <si>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</si>
  <si>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</si>
  <si>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</si>
  <si>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</si>
  <si>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</si>
  <si>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</si>
  <si>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</si>
  <si>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</si>
  <si>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</si>
  <si>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</si>
  <si>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</si>
  <si>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</si>
  <si>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</si>
  <si>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</si>
  <si>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</si>
  <si>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</si>
  <si>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</si>
  <si>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</si>
  <si>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</si>
  <si>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</si>
  <si>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</si>
  <si>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</si>
  <si>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</si>
  <si>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</si>
  <si>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</si>
  <si>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</si>
  <si>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</si>
  <si>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</si>
  <si>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</si>
  <si>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</si>
  <si>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</si>
  <si>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</si>
  <si>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</si>
  <si>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</si>
  <si>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</si>
  <si>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</si>
  <si>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</si>
  <si>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</si>
  <si>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</si>
  <si>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</si>
  <si>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</si>
  <si>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</si>
  <si>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</si>
  <si>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</si>
  <si>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</si>
  <si>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</si>
  <si>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</si>
  <si>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</si>
  <si>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</si>
  <si>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</si>
  <si>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</si>
  <si>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</si>
  <si>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</si>
  <si>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</si>
  <si>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</si>
  <si>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</si>
  <si>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</si>
  <si>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</si>
  <si>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</si>
  <si>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</si>
  <si>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</si>
  <si>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</si>
  <si>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</si>
  <si>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</si>
  <si>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</si>
  <si>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</si>
  <si>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</si>
  <si>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</si>
  <si>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</si>
  <si>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</si>
  <si>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</si>
  <si>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</si>
  <si>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</si>
  <si>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</si>
  <si>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</si>
  <si>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</si>
  <si>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</si>
  <si>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</si>
  <si>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</si>
  <si>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</si>
  <si>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</si>
  <si>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</si>
  <si>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</si>
  <si>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</si>
  <si>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</si>
  <si>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</si>
  <si>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</si>
  <si>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</si>
  <si>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</si>
  <si>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</si>
  <si>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</si>
  <si>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</si>
  <si>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</si>
  <si>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</si>
  <si>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</si>
  <si>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</si>
  <si>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</si>
  <si>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</si>
  <si>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</si>
  <si>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</si>
  <si>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</si>
  <si>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</si>
  <si>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</si>
  <si>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</si>
  <si>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</si>
  <si>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</si>
  <si>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</si>
  <si>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</si>
  <si>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</si>
  <si>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</si>
  <si>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</si>
  <si>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</si>
  <si>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</si>
  <si>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</si>
  <si>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</si>
  <si>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</si>
  <si>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</si>
  <si>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</si>
  <si>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</si>
  <si>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</si>
  <si>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</si>
  <si>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</si>
  <si>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</si>
  <si>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</si>
  <si>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</si>
  <si>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</si>
  <si>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</si>
  <si>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</si>
  <si>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</si>
  <si>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</si>
  <si>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</si>
  <si>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</si>
  <si>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</si>
  <si>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</si>
  <si>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</si>
  <si>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</si>
  <si>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</si>
  <si>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</si>
  <si>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</si>
  <si>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</si>
  <si>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</si>
  <si>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</si>
  <si>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</si>
  <si>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</si>
  <si>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</si>
  <si>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</si>
  <si>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</si>
  <si>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</si>
  <si>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</si>
  <si>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</si>
  <si>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</si>
  <si>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</si>
  <si>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</si>
  <si>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</si>
  <si>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</si>
  <si>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</si>
  <si>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</si>
  <si>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</si>
  <si>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</si>
  <si>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</si>
  <si>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</si>
  <si>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</si>
  <si>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</si>
  <si>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</si>
  <si>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</si>
  <si>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</si>
  <si>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</si>
  <si>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</si>
  <si>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</si>
  <si>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</si>
  <si>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</si>
  <si>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</si>
  <si>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</si>
  <si>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</si>
  <si>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</si>
  <si>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</si>
  <si>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</si>
  <si>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</si>
  <si>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</si>
  <si>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</si>
  <si>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</si>
  <si>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</si>
  <si>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</si>
  <si>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</si>
  <si>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</si>
  <si>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</si>
  <si>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</si>
  <si>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</si>
  <si>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</si>
  <si>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</si>
  <si>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</si>
  <si>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</si>
  <si>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</si>
  <si>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</si>
  <si>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</si>
  <si>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</si>
  <si>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</si>
  <si>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</si>
  <si>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</si>
  <si>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</si>
  <si>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</si>
  <si>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</si>
  <si>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</si>
  <si>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</si>
  <si>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</si>
  <si>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</si>
  <si>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</si>
  <si>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</si>
  <si>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</si>
  <si>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</si>
  <si>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</si>
  <si>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</si>
  <si>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</si>
  <si>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</si>
  <si>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</si>
  <si>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</si>
  <si>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</si>
  <si>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</si>
  <si>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</si>
  <si>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</si>
  <si>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</si>
  <si>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</si>
  <si>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</si>
  <si>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</si>
  <si>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</si>
  <si>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</si>
  <si>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</si>
  <si>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</si>
  <si>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</si>
  <si>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</si>
  <si>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</si>
  <si>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</si>
  <si>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</si>
  <si>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</si>
  <si>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</si>
  <si>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</si>
  <si>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</si>
  <si>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</si>
  <si>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</si>
  <si>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</si>
  <si>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</si>
  <si>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</si>
  <si>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</si>
  <si>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</si>
  <si>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</si>
  <si>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</si>
  <si>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</si>
  <si>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</si>
  <si>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</si>
  <si>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</si>
  <si>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</si>
  <si>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</si>
  <si>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</si>
  <si>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</si>
  <si>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</si>
  <si>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</si>
  <si>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</si>
  <si>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</si>
  <si>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</si>
  <si>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</si>
  <si>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</si>
  <si>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</si>
  <si>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</si>
  <si>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</si>
  <si>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</si>
  <si>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</si>
  <si>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</si>
  <si>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</si>
  <si>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</si>
  <si>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</si>
  <si>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</si>
  <si>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</si>
  <si>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</si>
  <si>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</si>
  <si>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</si>
  <si>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</si>
  <si>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</si>
  <si>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</si>
  <si>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</si>
  <si>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</si>
  <si>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</si>
  <si>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</si>
  <si>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</si>
  <si>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</si>
  <si>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</si>
  <si>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</si>
  <si>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</si>
  <si>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</si>
  <si>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</si>
  <si>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</si>
  <si>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</si>
  <si>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</si>
  <si>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</si>
  <si>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</si>
  <si>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</si>
  <si>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</si>
  <si>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</si>
  <si>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</si>
  <si>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</si>
  <si>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</si>
  <si>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</si>
  <si>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</si>
  <si>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</si>
  <si>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</si>
  <si>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</si>
  <si>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</si>
  <si>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</si>
  <si>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</si>
  <si>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</si>
  <si>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</si>
  <si>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</si>
  <si>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</si>
  <si>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</si>
  <si>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</si>
  <si>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</si>
  <si>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</si>
  <si>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</si>
  <si>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</si>
  <si>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</si>
  <si>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</si>
  <si>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</si>
  <si>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</si>
  <si>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</si>
  <si>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</si>
  <si>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</si>
  <si>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</si>
  <si>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</si>
  <si>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</si>
  <si>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</si>
  <si>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</si>
  <si>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</si>
  <si>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</si>
  <si>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</si>
  <si>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</si>
  <si>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</si>
  <si>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</si>
  <si>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</si>
  <si>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</si>
  <si>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</si>
  <si>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</si>
  <si>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</si>
  <si>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</si>
  <si>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</si>
  <si>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</si>
  <si>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</si>
  <si>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</si>
  <si>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</si>
  <si>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</si>
  <si>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</si>
  <si>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</si>
  <si>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</si>
  <si>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</si>
  <si>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</si>
  <si>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</si>
  <si>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</si>
  <si>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</si>
  <si>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</si>
  <si>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</si>
  <si>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</si>
  <si>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</si>
  <si>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</si>
  <si>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</si>
  <si>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</si>
  <si>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</si>
  <si>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</si>
  <si>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</si>
  <si>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</si>
  <si>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</si>
  <si>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</si>
  <si>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</si>
  <si>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</si>
  <si>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</si>
  <si>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</si>
  <si>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</si>
  <si>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</si>
  <si>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</si>
  <si>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</si>
  <si>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</si>
  <si>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</si>
  <si>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</si>
  <si>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</si>
  <si>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</si>
  <si>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</si>
  <si>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</si>
  <si>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</si>
  <si>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</si>
  <si>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</si>
  <si>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</si>
  <si>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</si>
  <si>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</si>
  <si>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</si>
  <si>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</si>
  <si>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</si>
  <si>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</si>
  <si>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</si>
  <si>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</si>
  <si>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</si>
  <si>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</si>
  <si>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</si>
  <si>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</si>
  <si>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</si>
  <si>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</si>
  <si>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</si>
  <si>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</si>
  <si>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</si>
  <si>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</si>
  <si>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</si>
  <si>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</si>
  <si>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</si>
  <si>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</si>
  <si>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</si>
  <si>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</si>
  <si>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</si>
  <si>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</si>
  <si>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</si>
  <si>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</si>
  <si>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</si>
  <si>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</si>
  <si>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</si>
  <si>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</si>
  <si>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</si>
  <si>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</si>
  <si>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</si>
  <si>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</si>
  <si>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</si>
  <si>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</si>
  <si>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</si>
  <si>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</si>
  <si>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</si>
  <si>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</si>
  <si>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</si>
  <si>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</si>
  <si>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</si>
  <si>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</si>
  <si>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</si>
  <si>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</si>
  <si>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</si>
  <si>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</si>
  <si>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</si>
  <si>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</si>
  <si>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</si>
  <si>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</si>
  <si>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</si>
  <si>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</si>
  <si>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</si>
  <si>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</si>
  <si>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</si>
  <si>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</si>
  <si>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</si>
  <si>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</si>
  <si>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</si>
  <si>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</si>
  <si>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</si>
  <si>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</si>
  <si>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</si>
  <si>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</si>
  <si>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</si>
  <si>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</si>
  <si>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</si>
  <si>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</si>
  <si>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</si>
  <si>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</si>
  <si>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</si>
  <si>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</si>
  <si>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</si>
  <si>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</si>
  <si>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</si>
  <si>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</si>
  <si>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</si>
  <si>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</si>
  <si>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</si>
  <si>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</si>
  <si>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</si>
  <si>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</si>
  <si>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</si>
  <si>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</si>
  <si>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</si>
  <si>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</si>
  <si>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</si>
  <si>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</si>
  <si>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</si>
  <si>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</si>
  <si>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</si>
  <si>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</si>
  <si>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</si>
  <si>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</si>
  <si>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</si>
  <si>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</si>
  <si>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</si>
  <si>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</si>
  <si>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</si>
  <si>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</si>
  <si>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</si>
  <si>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</si>
  <si>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</si>
  <si>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</si>
  <si>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</si>
  <si>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</si>
  <si>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</si>
  <si>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</si>
  <si>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</si>
  <si>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</si>
  <si>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</si>
  <si>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</si>
  <si>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</si>
  <si>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</si>
  <si>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</si>
  <si>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</si>
  <si>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</si>
  <si>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</si>
  <si>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</si>
  <si>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</si>
  <si>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</si>
  <si>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</si>
  <si>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</si>
  <si>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</si>
  <si>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</si>
  <si>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</si>
  <si>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</si>
  <si>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</si>
  <si>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</si>
  <si>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</si>
  <si>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</si>
  <si>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</si>
  <si>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</si>
  <si>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</si>
  <si>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</si>
  <si>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</si>
  <si>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</si>
  <si>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</si>
  <si>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</si>
  <si>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</si>
  <si>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</si>
  <si>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</si>
  <si>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</si>
  <si>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</si>
  <si>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</si>
  <si>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</si>
  <si>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</si>
  <si>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</si>
  <si>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</si>
  <si>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</si>
  <si>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</si>
  <si>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</si>
  <si>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</si>
  <si>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</si>
  <si>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</si>
  <si>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</si>
  <si>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</si>
  <si>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</si>
  <si>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</si>
  <si>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</si>
  <si>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</si>
  <si>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</si>
  <si>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</si>
  <si>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</si>
  <si>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</si>
  <si>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</si>
  <si>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</si>
  <si>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</si>
  <si>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</si>
  <si>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</si>
  <si>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</si>
  <si>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</si>
  <si>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</si>
  <si>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</si>
  <si>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</si>
  <si>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</si>
  <si>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</si>
  <si>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</si>
  <si>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</si>
  <si>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</si>
  <si>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</si>
  <si>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</si>
  <si>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</si>
  <si>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</si>
  <si>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</si>
  <si>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</si>
  <si>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</si>
  <si>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</si>
  <si>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</si>
  <si>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</si>
  <si>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</si>
  <si>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</si>
  <si>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</si>
  <si>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</si>
  <si>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</si>
  <si>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</si>
  <si>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</si>
  <si>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</si>
  <si>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</si>
  <si>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</si>
  <si>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</si>
  <si>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</si>
  <si>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</si>
  <si>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</si>
  <si>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</si>
  <si>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</si>
  <si>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</si>
  <si>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</si>
  <si>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</si>
  <si>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</si>
  <si>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</si>
  <si>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</si>
  <si>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</si>
  <si>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</si>
  <si>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</si>
  <si>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</si>
  <si>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</si>
  <si>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</si>
  <si>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</si>
  <si>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</si>
  <si>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</si>
  <si>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</si>
  <si>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</si>
  <si>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</si>
  <si>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</si>
  <si>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</si>
  <si>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</si>
  <si>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</si>
  <si>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</si>
  <si>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</si>
  <si>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</si>
  <si>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</si>
  <si>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</si>
  <si>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</si>
  <si>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</si>
  <si>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</si>
  <si>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</si>
  <si>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</si>
  <si>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</si>
  <si>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</si>
  <si>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</si>
  <si>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</si>
  <si>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</si>
  <si>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</si>
  <si>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</si>
  <si>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</si>
  <si>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</si>
  <si>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</si>
  <si>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</si>
  <si>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</si>
  <si>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</si>
  <si>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</si>
  <si>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</si>
  <si>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</si>
  <si>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</si>
  <si>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</si>
  <si>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</si>
  <si>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</si>
  <si>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</si>
  <si>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</si>
  <si>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</si>
  <si>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</si>
  <si>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</si>
  <si>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</si>
  <si>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</si>
  <si>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</si>
  <si>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</si>
  <si>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</si>
  <si>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</si>
  <si>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</si>
  <si>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</si>
  <si>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</si>
  <si>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</si>
  <si>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</si>
  <si>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</si>
  <si>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</si>
  <si>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</si>
  <si>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</si>
  <si>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</si>
  <si>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</si>
  <si>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</si>
  <si>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</si>
  <si>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</si>
  <si>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</si>
  <si>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</si>
  <si>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</si>
  <si>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</si>
  <si>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</si>
  <si>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</si>
  <si>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</si>
  <si>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</si>
  <si>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</si>
  <si>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</si>
  <si>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</si>
  <si>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</si>
  <si>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</si>
  <si>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</si>
  <si>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</si>
  <si>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</si>
  <si>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</si>
  <si>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</si>
  <si>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</si>
  <si>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</si>
  <si>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</si>
  <si>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</si>
  <si>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</si>
  <si>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</si>
  <si>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</si>
  <si>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</si>
  <si>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</si>
  <si>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</si>
  <si>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</si>
  <si>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</si>
  <si>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</si>
  <si>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</si>
  <si>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</si>
  <si>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</si>
  <si>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</si>
  <si>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</si>
  <si>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</si>
  <si>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</si>
  <si>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</si>
  <si>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</si>
  <si>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</si>
  <si>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</si>
  <si>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</si>
  <si>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</si>
  <si>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</si>
  <si>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</si>
  <si>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</si>
  <si>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</si>
  <si>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</si>
  <si>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</si>
  <si>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</si>
  <si>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</si>
  <si>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</si>
  <si>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</si>
  <si>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</si>
  <si>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</si>
  <si>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</si>
  <si>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</si>
  <si>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</si>
  <si>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</si>
  <si>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</si>
  <si>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</si>
  <si>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</si>
  <si>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</si>
  <si>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</si>
  <si>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</si>
  <si>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</si>
  <si>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</si>
  <si>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</si>
  <si>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</si>
  <si>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</si>
  <si>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</si>
  <si>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</si>
  <si>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</si>
  <si>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</si>
  <si>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</si>
  <si>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</si>
  <si>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</si>
  <si>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</si>
  <si>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</si>
  <si>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</si>
  <si>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</si>
  <si>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</si>
  <si>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</si>
  <si>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</si>
  <si>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</si>
  <si>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</si>
  <si>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</si>
  <si>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</si>
  <si>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</si>
  <si>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</si>
  <si>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</si>
  <si>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</si>
  <si>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</si>
  <si>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</si>
  <si>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</si>
  <si>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</si>
  <si>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</si>
  <si>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</si>
  <si>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</si>
  <si>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</si>
  <si>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</si>
  <si>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</si>
  <si>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</si>
  <si>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</si>
  <si>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</si>
  <si>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</si>
  <si>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</si>
  <si>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</si>
  <si>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</si>
  <si>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</si>
  <si>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</si>
  <si>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</si>
  <si>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</si>
  <si>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</si>
  <si>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</si>
  <si>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</si>
  <si>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</si>
  <si>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</si>
  <si>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</si>
  <si>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</si>
  <si>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</si>
  <si>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</si>
  <si>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</si>
  <si>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</si>
  <si>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</si>
  <si>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</si>
  <si>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</si>
  <si>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</si>
  <si>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</si>
  <si>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</si>
  <si>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</si>
  <si>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</si>
  <si>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</si>
  <si>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</si>
  <si>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</si>
  <si>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</si>
  <si>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</si>
  <si>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</si>
  <si>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</si>
  <si>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</si>
  <si>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</si>
  <si>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</si>
  <si>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</si>
  <si>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</si>
  <si>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</si>
  <si>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</si>
  <si>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</si>
  <si>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</si>
  <si>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</si>
  <si>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</si>
  <si>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</si>
  <si>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</si>
  <si>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</si>
  <si>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</si>
  <si>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</si>
  <si>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</si>
  <si>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</si>
  <si>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</si>
  <si>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</si>
  <si>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</si>
  <si>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</si>
  <si>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</si>
  <si>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</si>
  <si>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</si>
  <si>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</si>
  <si>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</si>
  <si>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</si>
  <si>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</si>
  <si>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</si>
  <si>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</si>
  <si>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</si>
  <si>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</si>
  <si>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</si>
  <si>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</si>
  <si>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</si>
  <si>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</si>
  <si>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</si>
  <si>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</si>
  <si>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</si>
  <si>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</si>
  <si>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</si>
  <si>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</si>
  <si>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</si>
  <si>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</si>
  <si>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</si>
  <si>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</si>
  <si>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</si>
  <si>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</si>
  <si>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</si>
  <si>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</si>
  <si>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</si>
  <si>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</si>
  <si>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</si>
  <si>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</si>
  <si>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</si>
  <si>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</si>
  <si>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</si>
  <si>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</si>
  <si>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</si>
  <si>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</si>
  <si>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</si>
  <si>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</si>
  <si>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</si>
  <si>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</si>
  <si>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</si>
  <si>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</si>
  <si>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</si>
  <si>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</si>
  <si>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</si>
  <si>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</si>
  <si>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</si>
  <si>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</si>
  <si>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</si>
  <si>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</si>
  <si>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</si>
  <si>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</si>
  <si>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</si>
  <si>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</si>
  <si>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</si>
  <si>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</si>
  <si>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</si>
  <si>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</si>
  <si>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</si>
  <si>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</si>
  <si>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</si>
  <si>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</si>
  <si>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</si>
  <si>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</si>
  <si>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</si>
  <si>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</si>
  <si>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</si>
  <si>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</si>
  <si>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</si>
  <si>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</si>
  <si>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</si>
  <si>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</si>
  <si>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</si>
  <si>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</si>
  <si>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</si>
  <si>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</si>
  <si>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</si>
  <si>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</si>
  <si>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</si>
  <si>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</si>
  <si>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</si>
  <si>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</si>
  <si>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</si>
  <si>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</si>
  <si>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</si>
  <si>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</si>
  <si>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</si>
  <si>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</si>
  <si>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</si>
  <si>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</si>
  <si>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</si>
  <si>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</si>
  <si>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</si>
  <si>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</si>
  <si>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</si>
  <si>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</si>
  <si>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</si>
  <si>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</si>
  <si>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</si>
  <si>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</si>
  <si>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</si>
  <si>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</si>
  <si>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</si>
  <si>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</si>
  <si>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</si>
  <si>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</si>
  <si>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</si>
  <si>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</si>
  <si>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</si>
  <si>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</si>
  <si>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</si>
  <si>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</si>
  <si>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</si>
  <si>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</si>
  <si>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</si>
  <si>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</si>
  <si>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</si>
  <si>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</si>
  <si>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</si>
  <si>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</si>
  <si>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</si>
  <si>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</si>
  <si>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</si>
  <si>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</si>
  <si>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</si>
  <si>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</si>
  <si>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</si>
  <si>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</si>
  <si>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</si>
  <si>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</si>
  <si>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</si>
  <si>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</si>
  <si>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</si>
  <si>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</si>
  <si>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</si>
  <si>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</si>
  <si>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</si>
  <si>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</si>
  <si>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</si>
  <si>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</si>
  <si>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</si>
  <si>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</si>
  <si>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</si>
  <si>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</si>
  <si>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</si>
  <si>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</si>
  <si>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</si>
  <si>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</si>
  <si>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</si>
  <si>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</si>
  <si>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</si>
  <si>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</si>
  <si>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</si>
  <si>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</si>
  <si>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</si>
  <si>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</si>
  <si>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</si>
  <si>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</si>
  <si>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</si>
  <si>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</si>
  <si>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</si>
  <si>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</si>
  <si>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</si>
  <si>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</si>
  <si>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</si>
  <si>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</si>
  <si>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</si>
  <si>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</si>
  <si>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</si>
  <si>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</si>
  <si>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</si>
  <si>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</si>
  <si>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</si>
  <si>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</si>
  <si>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</si>
  <si>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</si>
  <si>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</si>
  <si>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</si>
  <si>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</si>
  <si>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</si>
  <si>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</si>
  <si>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</si>
  <si>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</si>
  <si>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</si>
  <si>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</si>
  <si>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</si>
  <si>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</si>
  <si>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</si>
  <si>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</si>
  <si>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</si>
  <si>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</si>
  <si>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</si>
  <si>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</si>
  <si>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</si>
  <si>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</si>
  <si>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</si>
  <si>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</si>
  <si>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</si>
  <si>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</si>
  <si>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</si>
  <si>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</si>
  <si>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</si>
  <si>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</si>
  <si>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</si>
  <si>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</si>
  <si>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</si>
  <si>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</si>
  <si>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</si>
  <si>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</si>
  <si>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</si>
  <si>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</si>
  <si>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</si>
  <si>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</si>
  <si>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</si>
  <si>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</si>
  <si>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</si>
  <si>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</si>
  <si>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</si>
  <si>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</si>
  <si>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</si>
  <si>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</si>
  <si>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</si>
  <si>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</si>
  <si>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</si>
  <si>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</si>
  <si>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</si>
  <si>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</si>
  <si>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</si>
  <si>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</si>
  <si>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</si>
  <si>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</si>
  <si>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</si>
  <si>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</si>
  <si>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</si>
  <si>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</si>
  <si>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</si>
  <si>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</si>
  <si>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</si>
  <si>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</si>
  <si>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</si>
  <si>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</si>
  <si>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</si>
  <si>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</si>
  <si>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</si>
  <si>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</si>
  <si>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</si>
  <si>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</si>
  <si>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</si>
  <si>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</si>
  <si>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</si>
  <si>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</si>
  <si>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</si>
  <si>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</si>
  <si>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</si>
  <si>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</si>
  <si>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</si>
  <si>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</si>
  <si>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</si>
  <si>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</si>
  <si>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</si>
  <si>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</si>
  <si>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</si>
  <si>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</si>
  <si>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</si>
  <si>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</si>
  <si>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</si>
  <si>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</si>
  <si>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</si>
  <si>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</si>
  <si>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</si>
  <si>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</si>
  <si>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</si>
  <si>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</si>
  <si>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</si>
  <si>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</si>
  <si>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</si>
  <si>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</si>
  <si>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</si>
  <si>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</si>
  <si>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</si>
  <si>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</si>
  <si>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</si>
  <si>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</si>
  <si>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</si>
  <si>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</si>
  <si>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</si>
  <si>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</si>
  <si>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</si>
  <si>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</si>
  <si>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</si>
  <si>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</si>
  <si>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</si>
  <si>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</si>
  <si>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</si>
  <si>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</si>
  <si>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</si>
  <si>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</si>
  <si>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</si>
  <si>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</si>
  <si>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</si>
  <si>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</si>
  <si>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</si>
  <si>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</si>
  <si>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</si>
  <si>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</si>
  <si>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</si>
  <si>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</si>
  <si>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</si>
  <si>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</si>
  <si>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</si>
  <si>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</si>
  <si>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</si>
  <si>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</si>
  <si>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</si>
  <si>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</si>
  <si>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</si>
  <si>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</si>
  <si>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</si>
  <si>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</si>
  <si>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</si>
  <si>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</si>
  <si>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</si>
  <si>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</si>
  <si>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</si>
  <si>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</si>
  <si>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</si>
  <si>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</si>
  <si>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</si>
  <si>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</si>
  <si>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</si>
  <si>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</si>
  <si>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</si>
  <si>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</si>
  <si>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</si>
  <si>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</si>
  <si>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</si>
  <si>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</si>
  <si>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</si>
  <si>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</si>
  <si>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</si>
  <si>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</si>
  <si>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</si>
  <si>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</si>
  <si>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</si>
  <si>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</si>
  <si>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</si>
  <si>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</si>
  <si>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</si>
  <si>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</si>
  <si>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</si>
  <si>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</si>
  <si>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</si>
  <si>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</si>
  <si>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</si>
  <si>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</si>
  <si>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</si>
  <si>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</si>
  <si>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</si>
  <si>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</si>
  <si>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</si>
  <si>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</si>
  <si>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</si>
  <si>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</si>
  <si>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</si>
  <si>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</si>
  <si>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</si>
  <si>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</si>
  <si>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</si>
  <si>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</si>
  <si>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</si>
  <si>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</si>
  <si>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</si>
  <si>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</si>
  <si>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</si>
  <si>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</si>
  <si>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</si>
  <si>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</si>
  <si>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</si>
  <si>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</si>
  <si>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</si>
  <si>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</si>
  <si>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</si>
  <si>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</si>
  <si>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</si>
  <si>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</si>
  <si>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</si>
  <si>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</si>
  <si>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</si>
  <si>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</si>
  <si>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</si>
  <si>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</si>
  <si>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</si>
  <si>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</si>
  <si>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</si>
  <si>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</si>
  <si>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</si>
  <si>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</si>
  <si>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</si>
  <si>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</si>
  <si>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</si>
  <si>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</si>
  <si>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</si>
  <si>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</si>
  <si>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</si>
  <si>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</si>
  <si>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</si>
  <si>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</si>
  <si>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</si>
  <si>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</si>
  <si>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</si>
  <si>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</si>
  <si>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</si>
  <si>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</si>
  <si>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</si>
  <si>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</si>
  <si>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</si>
  <si>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</si>
  <si>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</si>
  <si>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</si>
  <si>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</si>
  <si>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</si>
  <si>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</si>
  <si>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</si>
  <si>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</si>
  <si>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</si>
  <si>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</si>
  <si>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</si>
  <si>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</si>
  <si>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</si>
  <si>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</si>
  <si>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</si>
  <si>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</si>
  <si>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</si>
  <si>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</si>
  <si>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</si>
  <si>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</si>
  <si>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</si>
  <si>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</si>
  <si>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</si>
  <si>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</si>
  <si>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</si>
  <si>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</si>
  <si>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</si>
  <si>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</si>
  <si>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</si>
  <si>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</si>
  <si>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</si>
  <si>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</si>
  <si>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</si>
  <si>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</si>
  <si>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</si>
  <si>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</si>
  <si>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</si>
  <si>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</si>
  <si>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</si>
  <si>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</si>
  <si>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</si>
  <si>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</si>
  <si>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</si>
  <si>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</si>
  <si>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</si>
  <si>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</si>
  <si>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</si>
  <si>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</si>
  <si>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</si>
  <si>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</si>
  <si>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</si>
  <si>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</si>
  <si>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</si>
  <si>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</si>
  <si>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</si>
  <si>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</si>
  <si>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</si>
  <si>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</si>
  <si>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</si>
  <si>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</si>
  <si>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</si>
  <si>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</si>
  <si>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</si>
  <si>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</si>
  <si>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</si>
  <si>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</si>
  <si>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</si>
  <si>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</si>
  <si>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</si>
  <si>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</si>
  <si>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</si>
  <si>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</si>
  <si>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</si>
  <si>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</si>
  <si>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</si>
  <si>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</si>
  <si>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</si>
  <si>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</si>
  <si>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</si>
  <si>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</si>
  <si>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</si>
  <si>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</si>
  <si>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</si>
  <si>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</si>
  <si>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</si>
  <si>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</si>
  <si>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</si>
  <si>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</si>
  <si>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</si>
  <si>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</si>
  <si>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</si>
  <si>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</si>
  <si>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</si>
  <si>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</si>
  <si>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</si>
  <si>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</si>
  <si>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</si>
  <si>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</si>
  <si>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</si>
  <si>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</si>
  <si>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</si>
  <si>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</si>
  <si>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</si>
  <si>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</si>
  <si>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</si>
  <si>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</si>
  <si>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</si>
  <si>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</si>
  <si>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</si>
  <si>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</si>
  <si>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</si>
  <si>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</si>
  <si>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</si>
  <si>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</si>
  <si>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</si>
  <si>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</si>
  <si>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</si>
  <si>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</si>
  <si>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</si>
  <si>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</si>
  <si>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</si>
  <si>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</si>
  <si>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</si>
  <si>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</si>
  <si>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</si>
  <si>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</si>
  <si>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</si>
  <si>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</si>
  <si>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</si>
  <si>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</si>
  <si>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</si>
  <si>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</si>
  <si>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</si>
  <si>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</si>
  <si>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</si>
  <si>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</si>
  <si>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</si>
  <si>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</si>
  <si>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</si>
  <si>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</si>
  <si>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</si>
  <si>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</si>
  <si>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</si>
  <si>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</si>
  <si>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</si>
  <si>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</si>
  <si>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</si>
  <si>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</si>
  <si>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</si>
  <si>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</si>
  <si>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</si>
  <si>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</si>
  <si>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</si>
  <si>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</si>
  <si>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</si>
  <si>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</si>
  <si>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</si>
  <si>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</si>
  <si>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</si>
  <si>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</si>
  <si>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</si>
  <si>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</si>
  <si>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</si>
  <si>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</si>
  <si>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</si>
  <si>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</si>
  <si>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</si>
  <si>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</si>
  <si>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</si>
  <si>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</si>
  <si>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</si>
  <si>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</si>
  <si>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</si>
  <si>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</si>
  <si>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</si>
  <si>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</si>
  <si>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</si>
  <si>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</si>
  <si>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</si>
  <si>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</si>
  <si>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</si>
  <si>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</si>
  <si>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</si>
  <si>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</si>
  <si>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</si>
  <si>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</si>
  <si>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</si>
  <si>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</si>
  <si>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</si>
  <si>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</si>
  <si>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</si>
  <si>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</si>
  <si>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</si>
  <si>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</si>
  <si>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</si>
  <si>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</si>
  <si>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</si>
  <si>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</si>
  <si>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</si>
  <si>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</si>
  <si>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</si>
  <si>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</si>
  <si>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</si>
  <si>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</si>
  <si>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</si>
  <si>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</si>
  <si>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</si>
  <si>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</si>
  <si>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</si>
  <si>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</si>
  <si>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</si>
  <si>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</si>
  <si>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</si>
  <si>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</si>
  <si>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</si>
  <si>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</si>
  <si>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</si>
  <si>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</si>
  <si>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</si>
  <si>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</si>
  <si>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</si>
  <si>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</si>
  <si>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</si>
  <si>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</si>
  <si>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</si>
  <si>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</si>
  <si>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</si>
  <si>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</si>
  <si>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</si>
  <si>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</si>
  <si>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</si>
  <si>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</si>
  <si>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</si>
  <si>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</si>
  <si>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</si>
  <si>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</si>
  <si>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</si>
  <si>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</si>
  <si>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</si>
  <si>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</si>
  <si>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</si>
  <si>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</si>
  <si>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</si>
  <si>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</si>
  <si>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</si>
  <si>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</si>
  <si>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</si>
  <si>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</si>
  <si>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</si>
  <si>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</si>
  <si>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</si>
  <si>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</si>
  <si>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</si>
  <si>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</si>
  <si>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</si>
  <si>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</si>
  <si>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</si>
  <si>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</si>
  <si>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</si>
  <si>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</si>
  <si>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</si>
  <si>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</si>
  <si>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</si>
  <si>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</si>
  <si>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</si>
  <si>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</si>
  <si>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</si>
  <si>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</si>
  <si>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</si>
  <si>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</si>
  <si>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</si>
  <si>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</si>
  <si>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</si>
  <si>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</si>
  <si>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</si>
  <si>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</si>
  <si>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</si>
  <si>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</si>
  <si>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</si>
  <si>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</si>
  <si>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</si>
  <si>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</si>
  <si>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</si>
  <si>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</si>
  <si>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</si>
  <si>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</si>
  <si>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</si>
  <si>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</si>
  <si>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</si>
  <si>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</si>
  <si>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</si>
  <si>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</si>
  <si>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</si>
  <si>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</si>
  <si>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</si>
  <si>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</si>
  <si>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</si>
  <si>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</si>
  <si>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</si>
  <si>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</si>
  <si>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</si>
  <si>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</si>
  <si>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</si>
  <si>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</si>
  <si>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</si>
  <si>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</si>
  <si>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</si>
  <si>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</si>
  <si>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</si>
  <si>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</si>
  <si>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</si>
  <si>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</si>
  <si>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</si>
  <si>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</si>
  <si>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</si>
  <si>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</si>
  <si>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</si>
  <si>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</si>
  <si>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</si>
  <si>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</si>
  <si>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</si>
  <si>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</si>
  <si>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</si>
  <si>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</si>
  <si>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</si>
  <si>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</si>
  <si>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</si>
  <si>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</si>
  <si>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</si>
  <si>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</si>
  <si>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</si>
  <si>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</si>
  <si>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</si>
  <si>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</si>
  <si>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</si>
  <si>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</si>
  <si>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</si>
  <si>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</si>
  <si>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</si>
  <si>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</si>
  <si>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</si>
  <si>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</si>
  <si>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</si>
  <si>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</si>
  <si>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</si>
  <si>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</si>
  <si>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</si>
  <si>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</si>
  <si>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</si>
  <si>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</si>
  <si>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</si>
  <si>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</si>
  <si>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</si>
  <si>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</si>
  <si>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</si>
  <si>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</si>
  <si>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</si>
  <si>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</si>
  <si>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</si>
  <si>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</si>
  <si>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</si>
  <si>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</si>
  <si>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</si>
  <si>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</si>
  <si>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</si>
  <si>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</si>
  <si>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</si>
  <si>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</si>
  <si>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</si>
  <si>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</si>
  <si>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</si>
  <si>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</si>
  <si>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</si>
  <si>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</si>
  <si>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</si>
  <si>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</si>
  <si>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</si>
  <si>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</si>
  <si>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</si>
  <si>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</si>
  <si>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</si>
  <si>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</si>
  <si>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</si>
  <si>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</si>
  <si>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</si>
  <si>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</si>
  <si>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</si>
  <si>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</si>
  <si>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</si>
  <si>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</si>
  <si>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</si>
  <si>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</si>
  <si>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</si>
  <si>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</si>
  <si>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</si>
  <si>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</si>
  <si>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</si>
  <si>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</si>
  <si>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</si>
  <si>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</si>
  <si>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</si>
  <si>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</si>
  <si>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</si>
  <si>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</si>
  <si>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</si>
  <si>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</si>
  <si>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</si>
  <si>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</si>
  <si>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</si>
  <si>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</si>
  <si>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</si>
  <si>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</si>
  <si>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</si>
  <si>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</si>
  <si>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</si>
  <si>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</si>
  <si>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</si>
  <si>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</si>
  <si>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</si>
  <si>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</si>
  <si>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</si>
  <si>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</si>
  <si>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</si>
  <si>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</si>
  <si>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</si>
  <si>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</si>
  <si>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</si>
  <si>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</si>
  <si>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</si>
  <si>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</si>
  <si>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</si>
  <si>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</si>
  <si>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</si>
  <si>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</si>
  <si>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</si>
  <si>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</si>
  <si>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</si>
  <si>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</si>
  <si>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</si>
  <si>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</si>
  <si>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</si>
  <si>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</si>
  <si>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</si>
  <si>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</si>
  <si>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</si>
  <si>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</si>
  <si>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</si>
  <si>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</si>
  <si>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</si>
  <si>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</si>
  <si>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</si>
  <si>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</si>
  <si>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</si>
  <si>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</si>
  <si>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</si>
  <si>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</si>
  <si>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</si>
  <si>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</si>
  <si>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</si>
  <si>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</si>
  <si>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</si>
  <si>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</si>
  <si>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</si>
  <si>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</si>
  <si>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</si>
  <si>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</si>
  <si>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</si>
  <si>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</si>
  <si>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</si>
  <si>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</si>
  <si>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</si>
  <si>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</si>
  <si>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</si>
  <si>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</si>
  <si>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</si>
  <si>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</si>
  <si>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</si>
  <si>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</si>
  <si>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</si>
  <si>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</si>
  <si>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</si>
  <si>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</si>
  <si>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</si>
  <si>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</si>
  <si>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</si>
  <si>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</si>
  <si>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</si>
  <si>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</si>
  <si>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</si>
  <si>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</si>
  <si>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</si>
  <si>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</si>
  <si>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</si>
  <si>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</si>
  <si>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</si>
  <si>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</si>
  <si>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</si>
  <si>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</si>
  <si>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</si>
  <si>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</si>
  <si>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</si>
  <si>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</si>
  <si>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</si>
  <si>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</si>
  <si>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</si>
  <si>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</si>
  <si>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</si>
  <si>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</si>
  <si>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</si>
  <si>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</si>
  <si>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</si>
  <si>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</si>
  <si>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</si>
  <si>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</si>
  <si>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</si>
  <si>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</si>
  <si>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</si>
  <si>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</si>
  <si>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</si>
  <si>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</si>
  <si>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</si>
  <si>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</si>
  <si>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</si>
  <si>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</si>
  <si>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</si>
  <si>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</si>
  <si>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</si>
  <si>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</si>
  <si>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</si>
  <si>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</si>
  <si>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</si>
  <si>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</si>
  <si>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</si>
  <si>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</si>
  <si>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</si>
  <si>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</si>
  <si>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</si>
  <si>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</si>
  <si>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</si>
  <si>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</si>
  <si>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</si>
  <si>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</si>
  <si>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</si>
  <si>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</si>
  <si>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</si>
  <si>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</si>
  <si>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</si>
  <si>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</si>
  <si>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</si>
  <si>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</si>
  <si>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</si>
  <si>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</si>
  <si>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</si>
  <si>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</si>
  <si>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</si>
  <si>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</si>
  <si>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</si>
  <si>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</si>
  <si>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</si>
  <si>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</si>
  <si>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</si>
  <si>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</si>
  <si>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</si>
  <si>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</si>
  <si>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</si>
  <si>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</si>
  <si>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</si>
  <si>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</si>
  <si>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</si>
  <si>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</si>
  <si>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</si>
  <si>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</si>
  <si>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</si>
  <si>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</si>
  <si>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</si>
  <si>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</si>
  <si>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</si>
  <si>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</si>
  <si>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</si>
  <si>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</si>
  <si>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</si>
  <si>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</si>
  <si>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</si>
  <si>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</si>
  <si>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</si>
  <si>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</si>
  <si>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</si>
  <si>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</si>
  <si>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</si>
  <si>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</si>
  <si>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</si>
  <si>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</si>
  <si>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</si>
  <si>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</si>
  <si>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</si>
  <si>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</si>
  <si>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</si>
  <si>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</si>
  <si>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</si>
  <si>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</si>
  <si>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</si>
  <si>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</si>
  <si>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</si>
  <si>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</si>
  <si>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</si>
  <si>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</si>
  <si>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</si>
  <si>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</si>
  <si>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</si>
  <si>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</si>
  <si>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</si>
  <si>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</si>
  <si>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</si>
  <si>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</si>
  <si>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</si>
  <si>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</si>
  <si>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</si>
  <si>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</si>
  <si>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</si>
  <si>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</si>
  <si>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</si>
  <si>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</si>
  <si>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</si>
  <si>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</si>
  <si>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</si>
  <si>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</si>
  <si>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</si>
  <si>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</si>
  <si>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</si>
  <si>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</si>
  <si>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</si>
  <si>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</si>
  <si>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</si>
  <si>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</si>
  <si>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</si>
  <si>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</si>
  <si>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</si>
  <si>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</si>
  <si>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</si>
  <si>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</si>
  <si>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</si>
  <si>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</si>
  <si>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</si>
  <si>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</si>
  <si>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</si>
  <si>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</si>
  <si>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</si>
  <si>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</si>
  <si>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</si>
  <si>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</si>
  <si>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</si>
  <si>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</si>
  <si>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</si>
  <si>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</si>
  <si>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</si>
  <si>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</si>
  <si>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</si>
  <si>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</si>
  <si>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</si>
  <si>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</si>
  <si>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</si>
  <si>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</si>
  <si>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</si>
  <si>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</si>
  <si>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</si>
  <si>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</si>
  <si>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</si>
  <si>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</si>
  <si>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</si>
  <si>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</si>
  <si>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</si>
  <si>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</si>
  <si>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</si>
  <si>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</si>
  <si>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</si>
  <si>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</si>
  <si>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</si>
  <si>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</si>
  <si>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</si>
  <si>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</si>
  <si>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</si>
  <si>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</si>
  <si>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</si>
  <si>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</si>
  <si>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</si>
  <si>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</si>
  <si>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</si>
  <si>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</si>
  <si>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</si>
  <si>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</si>
  <si>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</si>
  <si>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</si>
  <si>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</si>
  <si>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</si>
  <si>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</si>
  <si>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</si>
  <si>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</si>
  <si>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</si>
  <si>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</si>
  <si>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</si>
  <si>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</si>
  <si>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</si>
  <si>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</si>
  <si>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</si>
  <si>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</si>
  <si>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</si>
  <si>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</si>
  <si>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</si>
  <si>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</si>
  <si>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</si>
  <si>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</si>
  <si>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</si>
  <si>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</si>
  <si>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</si>
  <si>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</si>
  <si>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</si>
  <si>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</si>
  <si>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</si>
  <si>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</si>
  <si>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</si>
  <si>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</si>
  <si>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</si>
  <si>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</si>
  <si>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</si>
  <si>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</si>
  <si>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</si>
  <si>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</si>
  <si>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</si>
  <si>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</si>
  <si>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</si>
  <si>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</si>
  <si>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</si>
  <si>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</si>
  <si>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</si>
  <si>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</si>
  <si>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</si>
  <si>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</si>
  <si>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</si>
  <si>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</si>
  <si>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</si>
  <si>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</si>
  <si>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</si>
  <si>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</si>
  <si>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</si>
  <si>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</si>
  <si>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</si>
  <si>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</si>
  <si>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</si>
  <si>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</si>
  <si>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</si>
  <si>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</si>
  <si>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</si>
  <si>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</si>
  <si>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</si>
  <si>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</si>
  <si>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</si>
  <si>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</si>
  <si>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</si>
  <si>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</si>
  <si>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</si>
  <si>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</si>
  <si>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</si>
  <si>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</si>
  <si>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</si>
  <si>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</si>
  <si>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</si>
  <si>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</si>
  <si>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</si>
  <si>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</si>
  <si>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</si>
  <si>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</si>
  <si>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</si>
  <si>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</si>
  <si>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</si>
  <si>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</si>
  <si>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</si>
  <si>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</si>
  <si>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</si>
  <si>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</si>
  <si>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</si>
  <si>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</si>
  <si>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</si>
  <si>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</si>
  <si>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</si>
  <si>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</si>
  <si>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</si>
  <si>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</si>
  <si>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</si>
  <si>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</si>
  <si>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</si>
  <si>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</si>
  <si>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</si>
  <si>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</si>
  <si>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</si>
  <si>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</si>
  <si>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</si>
  <si>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</si>
  <si>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</si>
  <si>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</si>
  <si>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</si>
  <si>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</si>
  <si>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</si>
  <si>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</si>
  <si>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</si>
  <si>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</si>
  <si>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</si>
  <si>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</si>
  <si>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</si>
  <si>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</si>
  <si>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</si>
  <si>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</si>
  <si>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</si>
  <si>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</si>
  <si>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</si>
  <si>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</si>
  <si>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</si>
  <si>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</si>
  <si>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</si>
  <si>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</si>
  <si>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</si>
  <si>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</si>
  <si>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</si>
  <si>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</si>
  <si>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</si>
  <si>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</si>
  <si>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</si>
  <si>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</si>
  <si>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</si>
  <si>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</si>
  <si>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</si>
  <si>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</si>
  <si>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</si>
  <si>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</si>
  <si>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</si>
  <si>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</si>
  <si>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</si>
  <si>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</si>
  <si>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</si>
  <si>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</si>
  <si>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</si>
  <si>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</si>
  <si>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</si>
  <si>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</si>
  <si>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</si>
  <si>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</si>
  <si>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</si>
  <si>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</si>
  <si>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</si>
  <si>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</si>
  <si>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</si>
  <si>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</si>
  <si>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</si>
  <si>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</si>
  <si>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</si>
  <si>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</si>
  <si>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</si>
  <si>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</si>
  <si>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</si>
  <si>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</si>
  <si>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</si>
  <si>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</si>
  <si>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</si>
  <si>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</si>
  <si>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</si>
  <si>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</si>
  <si>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</si>
  <si>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</si>
  <si>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</si>
  <si>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</si>
  <si>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</si>
  <si>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</si>
  <si>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</si>
  <si>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</si>
  <si>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</si>
  <si>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</si>
  <si>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</si>
  <si>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</si>
  <si>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</si>
  <si>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</si>
  <si>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</si>
  <si>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</si>
  <si>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</si>
  <si>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</si>
  <si>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</si>
  <si>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</si>
  <si>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</si>
  <si>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</si>
  <si>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</si>
  <si>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</si>
  <si>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</si>
  <si>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</si>
  <si>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</si>
  <si>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</si>
  <si>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</si>
  <si>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</si>
  <si>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</si>
  <si>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</si>
  <si>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</si>
  <si>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</si>
  <si>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</si>
  <si>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</si>
  <si>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</si>
  <si>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</si>
  <si>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</si>
  <si>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</si>
  <si>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</si>
  <si>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</si>
  <si>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</si>
  <si>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</si>
  <si>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</si>
  <si>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</si>
  <si>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</si>
  <si>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</si>
  <si>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</si>
  <si>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</si>
  <si>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</si>
  <si>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</si>
  <si>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</si>
  <si>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</si>
  <si>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</si>
  <si>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</si>
  <si>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</si>
  <si>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</si>
  <si>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</si>
  <si>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</si>
  <si>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</si>
  <si>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</si>
  <si>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</si>
  <si>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</si>
  <si>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</si>
  <si>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</si>
  <si>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</si>
  <si>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</si>
  <si>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</si>
  <si>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</si>
  <si>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</si>
  <si>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</si>
  <si>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</si>
  <si>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</si>
  <si>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</si>
  <si>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</si>
  <si>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</si>
  <si>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</si>
  <si>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</si>
  <si>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</si>
  <si>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</si>
  <si>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</si>
  <si>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</si>
  <si>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</si>
  <si>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</si>
  <si>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</si>
  <si>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</si>
  <si>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</si>
  <si>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</si>
  <si>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</si>
  <si>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</si>
  <si>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</si>
  <si>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</si>
  <si>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</si>
  <si>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</si>
  <si>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</si>
  <si>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</si>
  <si>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</si>
  <si>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</si>
  <si>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</si>
  <si>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</si>
  <si>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</si>
  <si>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</si>
  <si>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</si>
  <si>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</si>
  <si>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</si>
  <si>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</si>
  <si>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</si>
  <si>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</si>
  <si>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</si>
  <si>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</si>
  <si>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</si>
  <si>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</si>
  <si>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</si>
  <si>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</si>
  <si>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</si>
  <si>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</si>
  <si>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</si>
  <si>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</si>
  <si>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</si>
  <si>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</si>
  <si>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</si>
  <si>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</si>
  <si>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</si>
  <si>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</si>
  <si>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</si>
  <si>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</si>
  <si>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</si>
  <si>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</si>
  <si>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</si>
  <si>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</si>
  <si>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</si>
  <si>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</si>
  <si>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</si>
  <si>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</si>
  <si>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</si>
  <si>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</si>
  <si>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</si>
  <si>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</si>
  <si>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</si>
  <si>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</si>
  <si>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</si>
  <si>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</si>
  <si>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</si>
  <si>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</si>
  <si>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</si>
  <si>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</si>
  <si>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</si>
  <si>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</si>
  <si>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</si>
  <si>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</si>
  <si>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</si>
  <si>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</si>
  <si>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</si>
  <si>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</si>
  <si>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</si>
  <si>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</si>
  <si>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</si>
  <si>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</si>
  <si>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</si>
  <si>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</si>
  <si>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</si>
  <si>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</si>
  <si>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</si>
  <si>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</si>
  <si>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</si>
  <si>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</si>
  <si>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</si>
  <si>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</si>
  <si>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</si>
  <si>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</si>
  <si>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</si>
  <si>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</si>
  <si>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</si>
  <si>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</si>
  <si>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</si>
  <si>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</si>
  <si>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</si>
  <si>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</si>
  <si>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</si>
  <si>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</si>
  <si>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</si>
  <si>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</si>
  <si>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</si>
  <si>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</si>
  <si>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</si>
  <si>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</si>
  <si>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</si>
  <si>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</si>
  <si>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</si>
  <si>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</si>
  <si>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</si>
  <si>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</si>
  <si>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</si>
  <si>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</si>
  <si>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</si>
  <si>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</si>
  <si>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</si>
  <si>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</si>
  <si>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</si>
  <si>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</si>
  <si>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</si>
  <si>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</si>
  <si>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</si>
  <si>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</si>
  <si>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</si>
  <si>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</si>
  <si>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</si>
  <si>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</si>
  <si>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</si>
  <si>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</si>
  <si>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</si>
  <si>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</si>
  <si>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</si>
  <si>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</si>
  <si>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</si>
  <si>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</si>
  <si>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</si>
  <si>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</si>
  <si>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</si>
  <si>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</si>
  <si>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</si>
  <si>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</si>
  <si>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</si>
  <si>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</si>
  <si>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</si>
  <si>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</si>
  <si>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</si>
  <si>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</si>
  <si>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</si>
  <si>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</si>
  <si>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</si>
  <si>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</si>
  <si>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</si>
  <si>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</si>
  <si>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</si>
  <si>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</si>
  <si>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</si>
  <si>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</si>
  <si>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</si>
  <si>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</si>
  <si>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</si>
  <si>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</si>
  <si>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</si>
  <si>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</si>
  <si>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</si>
  <si>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</si>
  <si>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</si>
  <si>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</si>
  <si>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</si>
  <si>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</si>
  <si>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</si>
  <si>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</si>
  <si>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</si>
  <si>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</si>
  <si>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</si>
  <si>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</si>
  <si>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</si>
  <si>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</si>
  <si>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</si>
  <si>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</si>
  <si>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</si>
  <si>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</si>
  <si>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</si>
  <si>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</si>
  <si>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</si>
  <si>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</si>
  <si>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</si>
  <si>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</si>
  <si>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</si>
  <si>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</si>
  <si>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</si>
  <si>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</si>
  <si>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</si>
  <si>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</si>
  <si>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</si>
  <si>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</si>
  <si>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</si>
  <si>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</si>
  <si>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</si>
  <si>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</si>
  <si>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</si>
  <si>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</si>
  <si>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</si>
  <si>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</si>
  <si>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</si>
  <si>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</si>
  <si>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</si>
  <si>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</si>
  <si>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</si>
  <si>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</si>
  <si>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</si>
  <si>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</si>
  <si>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</si>
  <si>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</si>
  <si>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</si>
  <si>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</si>
  <si>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</si>
  <si>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</si>
  <si>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</si>
  <si>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</si>
  <si>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</si>
  <si>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</si>
  <si>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</si>
  <si>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</si>
  <si>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</si>
  <si>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</si>
  <si>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</si>
  <si>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</si>
  <si>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</si>
  <si>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</si>
  <si>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</si>
  <si>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</si>
  <si>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</si>
  <si>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</si>
  <si>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</si>
  <si>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</si>
  <si>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</si>
  <si>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</si>
  <si>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</si>
  <si>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</si>
  <si>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</si>
  <si>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</si>
  <si>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</si>
  <si>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</si>
  <si>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</si>
  <si>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</si>
  <si>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</si>
  <si>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</si>
  <si>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</si>
  <si>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</si>
  <si>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</si>
  <si>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</si>
  <si>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</si>
  <si>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</si>
  <si>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</si>
  <si>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</si>
  <si>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</si>
  <si>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</si>
  <si>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</si>
  <si>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</si>
  <si>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</si>
  <si>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</si>
  <si>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</si>
  <si>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</si>
  <si>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</si>
  <si>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</si>
  <si>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</si>
  <si>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</si>
  <si>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</si>
  <si>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</si>
  <si>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</si>
  <si>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</si>
  <si>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</si>
  <si>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</si>
  <si>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</si>
  <si>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</si>
  <si>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</si>
  <si>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</si>
  <si>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</si>
  <si>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</si>
  <si>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</si>
  <si>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</si>
  <si>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</si>
  <si>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</si>
  <si>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</si>
  <si>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</si>
  <si>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</si>
  <si>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</si>
  <si>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</si>
  <si>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</si>
  <si>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</si>
  <si>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</si>
  <si>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</si>
  <si>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</si>
  <si>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</si>
  <si>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</si>
  <si>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</si>
  <si>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</si>
  <si>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</si>
  <si>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</si>
  <si>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</si>
  <si>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</si>
  <si>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</si>
  <si>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</si>
  <si>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</si>
  <si>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</si>
  <si>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</si>
  <si>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</si>
  <si>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</si>
  <si>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</si>
  <si>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</si>
  <si>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</si>
  <si>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</si>
  <si>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</si>
  <si>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</si>
  <si>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</si>
  <si>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</si>
  <si>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</si>
  <si>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</si>
  <si>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</si>
  <si>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</si>
  <si>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</si>
  <si>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</si>
  <si>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</si>
  <si>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</si>
  <si>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</si>
  <si>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</si>
  <si>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</si>
  <si>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</si>
  <si>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</si>
  <si>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</si>
  <si>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</si>
  <si>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</si>
  <si>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</si>
  <si>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</si>
  <si>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</si>
  <si>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</si>
  <si>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</si>
  <si>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</si>
  <si>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</si>
  <si>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</si>
  <si>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</si>
  <si>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</si>
  <si>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</si>
  <si>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</si>
  <si>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</si>
  <si>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</si>
  <si>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</si>
  <si>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</si>
  <si>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</si>
  <si>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</si>
  <si>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</si>
  <si>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</si>
  <si>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</si>
  <si>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</si>
  <si>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</si>
  <si>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</si>
  <si>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</si>
  <si>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</si>
  <si>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</si>
  <si>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</si>
  <si>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</si>
  <si>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</si>
  <si>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</si>
  <si>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</si>
  <si>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</si>
  <si>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</si>
  <si>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</si>
  <si>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</si>
  <si>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</si>
  <si>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</si>
  <si>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</si>
  <si>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</si>
  <si>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</si>
  <si>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</si>
  <si>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</si>
  <si>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</si>
  <si>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</si>
  <si>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</si>
  <si>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</si>
  <si>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</si>
  <si>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</si>
  <si>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</si>
  <si>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</si>
  <si>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</si>
  <si>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</si>
  <si>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</si>
  <si>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</si>
  <si>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</si>
  <si>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</si>
  <si>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</si>
  <si>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</si>
  <si>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</si>
  <si>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</si>
  <si>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</si>
  <si>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</si>
  <si>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</si>
  <si>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</si>
  <si>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</si>
  <si>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</si>
  <si>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</si>
  <si>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</si>
  <si>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</si>
  <si>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</si>
  <si>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</si>
  <si>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</si>
  <si>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</si>
  <si>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</si>
  <si>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</si>
  <si>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</si>
  <si>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</si>
  <si>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</si>
  <si>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</si>
  <si>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</si>
  <si>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</si>
  <si>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</si>
  <si>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</si>
  <si>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</si>
  <si>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</si>
  <si>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</si>
  <si>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</si>
  <si>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</si>
  <si>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</si>
  <si>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</si>
  <si>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</si>
  <si>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</si>
  <si>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</si>
  <si>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</si>
  <si>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</si>
  <si>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</si>
  <si>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</si>
  <si>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</si>
  <si>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</si>
  <si>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</si>
  <si>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</si>
  <si>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</si>
  <si>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</si>
  <si>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</si>
  <si>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</si>
  <si>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</si>
  <si>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</si>
  <si>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</si>
  <si>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</si>
  <si>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</si>
  <si>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</si>
  <si>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</si>
  <si>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</si>
  <si>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</si>
  <si>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</si>
  <si>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</si>
  <si>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</si>
  <si>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</si>
  <si>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</si>
  <si>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</si>
  <si>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</si>
  <si>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</si>
  <si>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</si>
  <si>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</si>
  <si>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</si>
  <si>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</si>
  <si>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</si>
  <si>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</si>
  <si>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</si>
  <si>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</si>
  <si>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</si>
  <si>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</si>
  <si>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</si>
  <si>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</si>
  <si>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</si>
  <si>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</si>
  <si>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</si>
  <si>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</si>
  <si>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</si>
  <si>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</si>
  <si>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</si>
  <si>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</si>
  <si>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</si>
  <si>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</si>
  <si>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</si>
  <si>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</si>
  <si>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</si>
  <si>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</si>
  <si>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</si>
  <si>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</si>
  <si>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</si>
  <si>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</si>
  <si>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</si>
  <si>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</si>
  <si>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</si>
  <si>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</si>
  <si>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</si>
  <si>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</si>
  <si>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</si>
  <si>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</si>
  <si>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</si>
  <si>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</si>
  <si>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</si>
  <si>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</si>
  <si>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</si>
  <si>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</si>
  <si>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</si>
  <si>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</si>
  <si>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</si>
  <si>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</si>
  <si>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</si>
  <si>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</si>
  <si>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</si>
  <si>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</si>
  <si>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</si>
  <si>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</si>
  <si>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</si>
  <si>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</si>
  <si>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</si>
  <si>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</si>
  <si>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</si>
  <si>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</si>
  <si>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</si>
  <si>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</si>
  <si>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</si>
  <si>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</si>
  <si>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</si>
  <si>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</si>
  <si>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</si>
  <si>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</si>
  <si>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</si>
  <si>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</si>
  <si>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</si>
  <si>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</si>
  <si>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</si>
  <si>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</si>
  <si>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</si>
  <si>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</si>
  <si>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</si>
  <si>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</si>
  <si>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</si>
  <si>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</si>
  <si>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</si>
  <si>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</si>
  <si>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</si>
  <si>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</si>
  <si>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</si>
  <si>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</si>
  <si>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</si>
  <si>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</si>
  <si>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</si>
  <si>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</si>
  <si>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</si>
  <si>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</si>
  <si>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</si>
  <si>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</si>
  <si>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</si>
  <si>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</si>
  <si>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</si>
  <si>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</si>
  <si>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</si>
  <si>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</si>
  <si>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</si>
  <si>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</si>
  <si>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</si>
  <si>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</si>
  <si>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</si>
  <si>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</si>
  <si>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</si>
  <si>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</si>
  <si>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</si>
  <si>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</si>
  <si>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</si>
  <si>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</si>
  <si>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</si>
  <si>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</si>
  <si>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</si>
  <si>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</si>
  <si>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</si>
  <si>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</si>
  <si>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</si>
  <si>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</si>
  <si>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</si>
  <si>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</si>
  <si>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</si>
  <si>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</si>
  <si>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</si>
  <si>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</si>
  <si>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</si>
  <si>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</si>
  <si>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</si>
  <si>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</si>
  <si>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</si>
  <si>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</si>
  <si>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</si>
  <si>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</si>
  <si>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</si>
  <si>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</si>
  <si>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</si>
  <si>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</si>
  <si>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</si>
  <si>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</si>
  <si>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</si>
  <si>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</si>
  <si>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</si>
  <si>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</si>
  <si>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</si>
  <si>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</si>
  <si>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</si>
  <si>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</si>
  <si>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</si>
  <si>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</si>
  <si>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</si>
  <si>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</si>
  <si>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</si>
  <si>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</si>
  <si>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</si>
  <si>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</si>
  <si>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</si>
  <si>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</si>
  <si>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</si>
  <si>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</si>
  <si>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</si>
  <si>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</si>
  <si>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</si>
  <si>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</si>
  <si>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</si>
  <si>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</si>
  <si>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</si>
  <si>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</si>
  <si>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</si>
  <si>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</si>
  <si>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</si>
  <si>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</si>
  <si>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</si>
  <si>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</si>
  <si>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</si>
  <si>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</si>
  <si>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</si>
  <si>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</si>
  <si>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</si>
  <si>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</si>
  <si>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</si>
  <si>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</si>
  <si>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</si>
  <si>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</si>
  <si>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</si>
  <si>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</si>
  <si>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</si>
  <si>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</si>
  <si>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</si>
  <si>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</si>
  <si>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</si>
  <si>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</si>
  <si>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</si>
  <si>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</si>
  <si>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</si>
  <si>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</si>
  <si>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</si>
  <si>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</si>
  <si>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</si>
  <si>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</si>
  <si>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</si>
  <si>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</si>
  <si>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</si>
  <si>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</si>
  <si>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</si>
  <si>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</si>
  <si>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</si>
  <si>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</si>
  <si>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</si>
  <si>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</si>
  <si>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</si>
  <si>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</si>
  <si>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</si>
  <si>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</si>
  <si>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</si>
  <si>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</si>
  <si>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</si>
  <si>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</si>
  <si>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</si>
  <si>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</si>
  <si>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</si>
  <si>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</si>
  <si>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</si>
  <si>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</si>
  <si>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</si>
  <si>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</si>
  <si>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</si>
  <si>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</si>
  <si>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</si>
  <si>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</si>
  <si>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</si>
  <si>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</si>
  <si>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</si>
  <si>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</si>
  <si>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</si>
  <si>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</si>
  <si>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</si>
  <si>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</si>
  <si>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</si>
  <si>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</si>
  <si>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</si>
  <si>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</si>
  <si>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</si>
  <si>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</si>
  <si>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</si>
  <si>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</si>
  <si>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</si>
  <si>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</si>
  <si>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</si>
  <si>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</si>
  <si>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</si>
  <si>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</si>
  <si>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</si>
  <si>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</si>
  <si>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</si>
  <si>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</si>
  <si>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</si>
  <si>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</si>
  <si>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</si>
  <si>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</si>
  <si>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</si>
  <si>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</si>
  <si>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</si>
  <si>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</si>
  <si>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</si>
  <si>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</si>
  <si>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</si>
  <si>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</si>
  <si>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</si>
  <si>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</si>
  <si>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</si>
  <si>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</si>
  <si>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</si>
  <si>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</si>
  <si>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</si>
  <si>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</si>
  <si>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</si>
  <si>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</si>
  <si>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</si>
  <si>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</si>
  <si>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</si>
  <si>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</si>
  <si>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</si>
  <si>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</si>
  <si>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</si>
  <si>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</si>
  <si>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</si>
  <si>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</si>
  <si>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</si>
  <si>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</si>
  <si>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</si>
  <si>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</si>
  <si>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</si>
  <si>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</si>
  <si>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</si>
  <si>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</si>
  <si>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</si>
  <si>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</si>
  <si>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</si>
  <si>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</si>
  <si>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</si>
  <si>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</si>
  <si>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</si>
  <si>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</si>
  <si>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</si>
  <si>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</si>
  <si>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</si>
  <si>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</si>
  <si>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</si>
  <si>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</si>
  <si>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</si>
  <si>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</si>
  <si>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</si>
  <si>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</si>
  <si>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</si>
  <si>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</si>
  <si>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</si>
  <si>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</si>
  <si>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</si>
  <si>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</si>
  <si>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</si>
  <si>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</si>
  <si>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</si>
  <si>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</si>
  <si>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</si>
  <si>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</si>
  <si>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</si>
  <si>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</si>
  <si>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</si>
  <si>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</si>
  <si>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</si>
  <si>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</si>
  <si>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</si>
  <si>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</si>
  <si>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</si>
  <si>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</si>
  <si>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</si>
  <si>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</si>
  <si>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</si>
  <si>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</si>
  <si>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</si>
  <si>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</si>
  <si>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</si>
  <si>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</si>
  <si>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</si>
  <si>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</si>
  <si>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</si>
  <si>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</si>
  <si>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</si>
  <si>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</si>
  <si>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</si>
  <si>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</si>
  <si>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</si>
  <si>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</si>
  <si>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</si>
  <si>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</si>
  <si>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</si>
  <si>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</si>
  <si>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</si>
  <si>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</si>
  <si>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</si>
  <si>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</si>
  <si>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</si>
  <si>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</si>
  <si>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</si>
  <si>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</si>
  <si>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</si>
  <si>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</si>
  <si>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</si>
  <si>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</si>
  <si>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</si>
  <si>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</si>
  <si>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</si>
  <si>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</si>
  <si>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</si>
  <si>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</si>
  <si>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</si>
  <si>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</si>
  <si>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</si>
  <si>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</si>
  <si>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</si>
  <si>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</si>
  <si>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</si>
  <si>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</si>
  <si>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</si>
  <si>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</si>
  <si>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</si>
  <si>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</si>
  <si>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</si>
  <si>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</si>
  <si>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</si>
  <si>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</si>
  <si>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</si>
  <si>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</si>
  <si>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</si>
  <si>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</si>
  <si>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</si>
  <si>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</si>
  <si>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</si>
  <si>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</si>
  <si>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</si>
  <si>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</si>
  <si>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</si>
  <si>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</si>
  <si>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</si>
  <si>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</si>
  <si>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</si>
  <si>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</si>
  <si>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</si>
  <si>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</si>
  <si>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</si>
  <si>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</si>
  <si>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</si>
  <si>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</si>
  <si>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</si>
  <si>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</si>
  <si>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</si>
  <si>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</si>
  <si>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</si>
  <si>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</si>
  <si>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</si>
  <si>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</si>
  <si>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</si>
  <si>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</si>
  <si>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</si>
  <si>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</si>
  <si>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</si>
  <si>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</si>
  <si>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</si>
  <si>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</si>
  <si>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</si>
  <si>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</si>
  <si>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</si>
  <si>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</si>
  <si>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</si>
  <si>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</si>
  <si>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</si>
  <si>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</si>
  <si>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</si>
  <si>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</si>
  <si>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</si>
  <si>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</si>
  <si>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</si>
  <si>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</si>
  <si>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</si>
  <si>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</si>
  <si>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</si>
  <si>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</si>
  <si>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</si>
  <si>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</si>
  <si>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</si>
  <si>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</si>
  <si>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</si>
  <si>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</si>
  <si>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</si>
  <si>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</si>
  <si>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</si>
  <si>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</si>
  <si>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</si>
  <si>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</si>
  <si>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</si>
  <si>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</si>
  <si>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</si>
  <si>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</si>
  <si>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</si>
  <si>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</si>
  <si>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</si>
  <si>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</si>
  <si>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</si>
  <si>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</si>
  <si>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</si>
  <si>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</si>
  <si>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</si>
  <si>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</si>
  <si>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</si>
  <si>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</si>
  <si>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</si>
  <si>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</si>
  <si>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</si>
  <si>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</si>
  <si>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</si>
  <si>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</si>
  <si>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</si>
  <si>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</si>
  <si>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</si>
  <si>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</si>
  <si>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</si>
  <si>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</si>
  <si>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</si>
  <si>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</si>
  <si>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</si>
  <si>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</si>
  <si>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</si>
  <si>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</si>
  <si>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</si>
  <si>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</si>
  <si>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</si>
  <si>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</si>
  <si>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</si>
  <si>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</si>
  <si>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</si>
  <si>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</si>
  <si>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</si>
  <si>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</si>
  <si>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</si>
  <si>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</si>
  <si>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</si>
  <si>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</si>
  <si>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</si>
  <si>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</si>
  <si>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</si>
  <si>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</si>
  <si>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</si>
  <si>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</si>
  <si>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</si>
  <si>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</si>
  <si>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</si>
  <si>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</si>
  <si>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</si>
  <si>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</si>
  <si>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</si>
  <si>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</si>
  <si>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</si>
  <si>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</si>
  <si>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</si>
  <si>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</si>
  <si>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</si>
  <si>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</si>
  <si>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</si>
  <si>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</si>
  <si>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</si>
  <si>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</si>
  <si>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</si>
  <si>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</si>
  <si>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</si>
  <si>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</si>
  <si>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</si>
  <si>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</si>
  <si>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</si>
  <si>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</si>
  <si>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</si>
  <si>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</si>
  <si>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</si>
  <si>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</si>
  <si>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</si>
  <si>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</si>
  <si>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</si>
  <si>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</si>
  <si>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</si>
  <si>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</si>
  <si>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</si>
  <si>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</si>
  <si>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</si>
  <si>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</si>
  <si>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</si>
  <si>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</si>
  <si>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</si>
  <si>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</si>
  <si>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</si>
  <si>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</si>
  <si>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</si>
  <si>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</si>
  <si>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</si>
  <si>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</si>
  <si>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</si>
  <si>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</si>
  <si>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</si>
  <si>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</si>
  <si>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</si>
  <si>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</si>
  <si>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</si>
  <si>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</si>
  <si>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</si>
  <si>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</si>
  <si>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</si>
  <si>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</si>
  <si>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</si>
  <si>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</si>
  <si>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</si>
  <si>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</si>
  <si>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</si>
  <si>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</si>
  <si>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</si>
  <si>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</si>
  <si>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</si>
  <si>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</si>
  <si>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</si>
  <si>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</si>
  <si>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</si>
  <si>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</si>
  <si>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</si>
  <si>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</si>
  <si>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</si>
  <si>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</si>
  <si>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</si>
  <si>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</si>
  <si>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</si>
  <si>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</si>
  <si>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</si>
  <si>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</si>
  <si>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</si>
  <si>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</si>
  <si>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</si>
  <si>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</si>
  <si>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</si>
  <si>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</si>
  <si>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</si>
  <si>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</si>
  <si>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</si>
  <si>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</si>
  <si>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</si>
  <si>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</si>
  <si>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</si>
  <si>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</si>
  <si>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</si>
  <si>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</si>
  <si>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</si>
  <si>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</si>
  <si>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</si>
  <si>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</si>
  <si>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</si>
  <si>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</si>
  <si>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</si>
  <si>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</si>
  <si>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</si>
  <si>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</si>
  <si>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</si>
  <si>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</si>
  <si>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</si>
  <si>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</si>
  <si>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</si>
  <si>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</si>
  <si>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</si>
  <si>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</si>
  <si>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</si>
  <si>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</si>
  <si>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</si>
  <si>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</si>
  <si>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</si>
  <si>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</si>
  <si>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</si>
  <si>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</si>
  <si>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</si>
  <si>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</si>
  <si>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</si>
  <si>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</si>
  <si>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</si>
  <si>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</si>
  <si>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</si>
  <si>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</si>
  <si>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</si>
  <si>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</si>
  <si>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</si>
  <si>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</si>
  <si>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</si>
  <si>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</si>
  <si>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</si>
  <si>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</si>
  <si>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</si>
  <si>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</si>
  <si>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</si>
  <si>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</si>
  <si>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</si>
  <si>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</si>
  <si>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</si>
  <si>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</si>
  <si>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</si>
  <si>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</si>
  <si>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</si>
  <si>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</si>
  <si>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</si>
  <si>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</si>
  <si>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</si>
  <si>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</si>
  <si>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</si>
  <si>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</si>
  <si>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</si>
  <si>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</si>
  <si>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</si>
  <si>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</si>
  <si>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</si>
  <si>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</si>
  <si>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</si>
  <si>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</si>
  <si>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</si>
  <si>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</si>
  <si>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</si>
  <si>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</si>
  <si>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</si>
  <si>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</si>
  <si>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</si>
  <si>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</si>
  <si>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</si>
  <si>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</si>
  <si>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</si>
  <si>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</si>
  <si>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</si>
  <si>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</si>
  <si>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</si>
  <si>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</si>
  <si>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</si>
  <si>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</si>
  <si>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</si>
  <si>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</si>
  <si>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</si>
  <si>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</si>
  <si>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</si>
  <si>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</si>
  <si>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</si>
  <si>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</si>
  <si>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</si>
  <si>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</si>
  <si>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</si>
  <si>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</si>
  <si>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</si>
  <si>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</si>
  <si>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</si>
  <si>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</si>
  <si>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</si>
  <si>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</si>
  <si>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</si>
  <si>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</si>
  <si>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</si>
  <si>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</si>
  <si>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</si>
  <si>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</si>
  <si>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</si>
  <si>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</si>
  <si>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</si>
  <si>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</si>
  <si>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</si>
  <si>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</si>
  <si>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</si>
  <si>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</si>
  <si>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</si>
  <si>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</si>
  <si>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</si>
  <si>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</si>
  <si>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</si>
  <si>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</si>
  <si>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</si>
  <si>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</si>
  <si>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</si>
  <si>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</si>
  <si>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</si>
  <si>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</si>
  <si>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</si>
  <si>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</si>
  <si>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</si>
  <si>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</si>
  <si>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</si>
  <si>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</si>
  <si>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</si>
  <si>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</si>
  <si>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</si>
  <si>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</si>
  <si>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</si>
  <si>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</si>
  <si>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</si>
  <si>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</si>
  <si>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</si>
  <si>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</si>
  <si>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</si>
  <si>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</si>
  <si>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</si>
  <si>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</si>
  <si>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</si>
  <si>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</si>
  <si>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</si>
  <si>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</si>
  <si>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</si>
  <si>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</si>
  <si>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</si>
  <si>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</si>
  <si>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</si>
  <si>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</si>
  <si>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</si>
  <si>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</si>
  <si>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</si>
  <si>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</si>
  <si>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</si>
  <si>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</si>
  <si>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</si>
  <si>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</si>
  <si>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</si>
  <si>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</si>
  <si>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</si>
  <si>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</si>
  <si>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</si>
  <si>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</si>
  <si>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</si>
  <si>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</si>
  <si>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</si>
  <si>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</si>
  <si>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</si>
  <si>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</si>
  <si>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</si>
  <si>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</si>
  <si>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</si>
  <si>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</si>
  <si>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</si>
  <si>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</si>
  <si>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</si>
  <si>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</si>
  <si>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</si>
  <si>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</si>
  <si>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</si>
  <si>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</si>
  <si>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</si>
  <si>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</si>
  <si>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</si>
  <si>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</si>
  <si>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</si>
  <si>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</si>
  <si>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</si>
  <si>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</si>
  <si>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</si>
  <si>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</si>
  <si>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</si>
  <si>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</si>
  <si>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</si>
  <si>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</si>
  <si>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</si>
  <si>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</si>
  <si>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</si>
  <si>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</si>
  <si>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</si>
  <si>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</si>
  <si>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</si>
  <si>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</si>
  <si>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</si>
  <si>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</si>
  <si>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</si>
  <si>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</si>
  <si>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</si>
  <si>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</si>
  <si>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</si>
  <si>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</si>
  <si>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</si>
  <si>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</si>
  <si>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</si>
  <si>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</si>
  <si>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</si>
  <si>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</si>
  <si>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</si>
  <si>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</si>
  <si>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</si>
  <si>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</si>
  <si>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</si>
  <si>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</si>
  <si>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</si>
  <si>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</si>
  <si>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</si>
  <si>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</si>
  <si>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</si>
  <si>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</si>
  <si>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</si>
  <si>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</si>
  <si>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</si>
  <si>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</si>
  <si>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</si>
  <si>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</si>
  <si>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</si>
  <si>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</si>
  <si>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</si>
  <si>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</si>
  <si>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</si>
  <si>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</si>
  <si>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</si>
  <si>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</si>
  <si>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</si>
  <si>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</si>
  <si>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</si>
  <si>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</si>
  <si>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</si>
  <si>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</si>
  <si>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</si>
  <si>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</si>
  <si>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</si>
  <si>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</si>
  <si>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</si>
  <si>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</si>
  <si>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</si>
  <si>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</si>
  <si>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</si>
  <si>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</si>
  <si>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</si>
  <si>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</si>
  <si>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</si>
  <si>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</si>
  <si>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</si>
  <si>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</si>
  <si>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</si>
  <si>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</si>
  <si>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</si>
  <si>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</si>
  <si>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</si>
  <si>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</si>
  <si>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</si>
  <si>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</si>
  <si>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</si>
  <si>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</si>
  <si>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</si>
  <si>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</si>
  <si>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</si>
  <si>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</si>
  <si>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</si>
  <si>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</si>
  <si>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</si>
  <si>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</si>
  <si>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</si>
  <si>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</si>
  <si>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</si>
  <si>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</si>
  <si>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</si>
  <si>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</si>
  <si>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</si>
  <si>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</si>
  <si>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</si>
  <si>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</si>
  <si>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</si>
  <si>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</si>
  <si>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</si>
  <si>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</si>
  <si>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</si>
  <si>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</si>
  <si>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</si>
  <si>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</si>
  <si>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</si>
  <si>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</si>
  <si>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</si>
  <si>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</si>
  <si>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</si>
  <si>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</si>
  <si>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</si>
  <si>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</si>
  <si>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</si>
  <si>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</si>
  <si>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</si>
  <si>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</si>
  <si>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</si>
  <si>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</si>
  <si>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</si>
  <si>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</si>
  <si>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</si>
  <si>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</si>
  <si>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</si>
  <si>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</si>
  <si>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</si>
  <si>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</si>
  <si>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</si>
  <si>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</si>
  <si>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</si>
  <si>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</si>
  <si>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</si>
  <si>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</si>
  <si>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</si>
  <si>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</si>
  <si>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</si>
  <si>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</si>
  <si>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</si>
  <si>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</si>
  <si>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</si>
  <si>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</si>
  <si>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</si>
  <si>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</si>
  <si>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</si>
  <si>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</si>
  <si>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</si>
  <si>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</si>
  <si>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</si>
  <si>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</si>
  <si>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</si>
  <si>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</si>
  <si>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</si>
  <si>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</si>
  <si>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</si>
  <si>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</si>
  <si>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</si>
  <si>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</si>
  <si>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</si>
  <si>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</si>
  <si>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</si>
  <si>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</si>
  <si>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</si>
  <si>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</si>
  <si>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</si>
  <si>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</si>
  <si>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</si>
  <si>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</si>
  <si>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</si>
  <si>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</si>
  <si>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</si>
  <si>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</si>
  <si>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</si>
  <si>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</si>
  <si>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</si>
  <si>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</si>
  <si>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</si>
  <si>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</si>
  <si>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</si>
  <si>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</si>
  <si>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</si>
  <si>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</si>
  <si>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</si>
  <si>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</si>
  <si>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</si>
  <si>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</si>
  <si>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</si>
  <si>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</si>
  <si>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</si>
  <si>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</si>
  <si>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</si>
  <si>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</si>
  <si>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</si>
  <si>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</si>
  <si>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</si>
  <si>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</si>
  <si>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</si>
  <si>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</si>
  <si>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</si>
  <si>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</si>
  <si>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</si>
  <si>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</si>
  <si>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</si>
  <si>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</si>
  <si>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</si>
  <si>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</si>
  <si>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</si>
  <si>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</si>
  <si>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</si>
  <si>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</si>
  <si>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</si>
  <si>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</si>
  <si>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</si>
  <si>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</si>
  <si>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</si>
  <si>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</si>
  <si>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</si>
  <si>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</si>
  <si>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</si>
  <si>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</si>
  <si>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</si>
  <si>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</si>
  <si>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</si>
  <si>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</si>
  <si>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</si>
  <si>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</si>
  <si>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</si>
  <si>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</si>
  <si>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</si>
  <si>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</si>
  <si>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</si>
  <si>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</si>
  <si>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</si>
  <si>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</si>
  <si>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</si>
  <si>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</si>
  <si>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</si>
  <si>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</si>
  <si>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</si>
  <si>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</si>
  <si>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</si>
  <si>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</si>
  <si>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</si>
  <si>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</si>
  <si>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</si>
  <si>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</si>
  <si>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</si>
  <si>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</si>
  <si>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</si>
  <si>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</si>
  <si>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</si>
  <si>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</si>
  <si>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</si>
  <si>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</si>
  <si>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</si>
  <si>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</si>
  <si>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</si>
  <si>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</si>
  <si>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</si>
  <si>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</si>
  <si>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</si>
  <si>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</si>
  <si>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</si>
  <si>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</si>
  <si>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</si>
  <si>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</si>
  <si>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</si>
  <si>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</si>
  <si>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</si>
  <si>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</si>
  <si>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</si>
  <si>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</si>
  <si>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</si>
  <si>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</si>
  <si>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</si>
  <si>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</si>
  <si>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</si>
  <si>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</si>
  <si>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</si>
  <si>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</si>
  <si>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</si>
  <si>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</si>
  <si>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</si>
  <si>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</si>
  <si>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</si>
  <si>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</si>
  <si>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</si>
  <si>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</si>
  <si>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</si>
  <si>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</si>
  <si>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</si>
  <si>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</si>
  <si>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</si>
  <si>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</si>
  <si>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</si>
  <si>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</si>
  <si>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</si>
  <si>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</si>
  <si>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</si>
  <si>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</si>
  <si>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</si>
  <si>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</si>
  <si>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</si>
  <si>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</si>
  <si>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</si>
  <si>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</si>
  <si>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</si>
  <si>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</si>
  <si>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</si>
  <si>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</si>
  <si>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</si>
  <si>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</si>
  <si>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</si>
  <si>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</si>
  <si>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</si>
  <si>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</si>
  <si>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</si>
  <si>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</si>
  <si>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</si>
  <si>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</si>
  <si>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</si>
  <si>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</si>
  <si>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</si>
  <si>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</si>
  <si>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</si>
  <si>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</si>
  <si>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</si>
  <si>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</si>
  <si>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</si>
  <si>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</si>
  <si>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</si>
  <si>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</si>
  <si>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</si>
  <si>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</si>
  <si>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</si>
  <si>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</si>
  <si>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</si>
  <si>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</si>
  <si>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</si>
  <si>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</si>
  <si>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</si>
  <si>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</si>
  <si>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</si>
  <si>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</si>
  <si>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</si>
  <si>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</si>
  <si>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</si>
  <si>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</si>
  <si>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</si>
  <si>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</si>
  <si>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</si>
  <si>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</si>
  <si>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</si>
  <si>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</si>
  <si>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</si>
  <si>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</si>
  <si>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</si>
  <si>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</si>
  <si>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</si>
  <si>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</si>
  <si>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</si>
  <si>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</si>
  <si>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</si>
  <si>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</si>
  <si>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</si>
  <si>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</si>
  <si>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</si>
  <si>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</si>
  <si>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</si>
  <si>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</si>
  <si>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</si>
  <si>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</si>
  <si>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</si>
  <si>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</si>
  <si>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</si>
  <si>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</si>
  <si>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</si>
  <si>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</si>
  <si>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</si>
  <si>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</si>
  <si>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</si>
  <si>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</si>
  <si>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</si>
  <si>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</si>
  <si>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</si>
  <si>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</si>
  <si>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</si>
  <si>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</si>
  <si>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</si>
  <si>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</si>
  <si>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</si>
  <si>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</si>
  <si>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</si>
  <si>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</si>
  <si>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</si>
  <si>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</si>
  <si>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</si>
  <si>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</si>
  <si>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</si>
  <si>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</si>
  <si>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</si>
  <si>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</si>
  <si>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</si>
  <si>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</si>
  <si>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</si>
  <si>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</si>
  <si>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</si>
  <si>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</si>
  <si>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</si>
  <si>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</si>
  <si>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</si>
  <si>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</si>
  <si>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</si>
  <si>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</si>
  <si>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</si>
  <si>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</si>
  <si>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</si>
  <si>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</si>
  <si>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</si>
  <si>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</si>
  <si>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</si>
  <si>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</si>
  <si>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</si>
  <si>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</si>
  <si>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</si>
  <si>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</si>
  <si>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</si>
  <si>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</si>
  <si>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</si>
  <si>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</si>
  <si>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</si>
  <si>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</si>
  <si>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</si>
  <si>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</si>
  <si>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</si>
  <si>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</si>
  <si>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</si>
  <si>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</si>
  <si>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</si>
  <si>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</si>
  <si>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</si>
  <si>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</si>
  <si>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</si>
  <si>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</si>
  <si>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</si>
  <si>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</si>
  <si>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</si>
  <si>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</si>
  <si>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</si>
  <si>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</si>
  <si>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</si>
  <si>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</si>
  <si>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</si>
  <si>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</si>
  <si>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</si>
  <si>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</si>
  <si>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</si>
  <si>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</si>
  <si>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</si>
  <si>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</si>
  <si>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</si>
  <si>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</si>
  <si>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</si>
  <si>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</si>
  <si>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</si>
  <si>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</si>
  <si>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</si>
  <si>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</si>
  <si>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</si>
  <si>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</si>
  <si>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</si>
  <si>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</si>
  <si>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</si>
  <si>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</si>
  <si>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</si>
  <si>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</si>
  <si>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</si>
  <si>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</si>
  <si>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</si>
  <si>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</si>
  <si>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</si>
  <si>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</si>
  <si>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</si>
  <si>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</si>
  <si>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</si>
  <si>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</si>
  <si>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</si>
  <si>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</si>
  <si>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</si>
  <si>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</si>
  <si>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</si>
  <si>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</si>
  <si>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</si>
  <si>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</si>
  <si>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</si>
  <si>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</si>
  <si>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</si>
  <si>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</si>
  <si>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</si>
  <si>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</si>
  <si>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</si>
  <si>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</si>
  <si>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</si>
  <si>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</si>
  <si>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</si>
  <si>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</si>
  <si>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</si>
  <si>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</si>
  <si>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</si>
  <si>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</si>
  <si>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</si>
  <si>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</si>
  <si>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</si>
  <si>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</si>
  <si>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</si>
  <si>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</si>
  <si>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</si>
  <si>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</si>
  <si>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</si>
  <si>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</si>
  <si>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</si>
  <si>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</si>
  <si>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</si>
  <si>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</si>
  <si>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</si>
  <si>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</si>
  <si>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</si>
  <si>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</si>
  <si>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</si>
  <si>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</si>
  <si>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</si>
  <si>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</si>
  <si>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</si>
  <si>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</si>
  <si>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</si>
  <si>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</si>
  <si>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</si>
  <si>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</si>
  <si>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</si>
  <si>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</si>
  <si>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</si>
  <si>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</si>
  <si>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</si>
  <si>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</si>
  <si>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</si>
  <si>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</si>
  <si>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</si>
  <si>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</si>
  <si>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</si>
  <si>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</si>
  <si>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</si>
  <si>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</si>
  <si>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</si>
  <si>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</si>
  <si>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</si>
  <si>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</si>
  <si>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</si>
  <si>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</si>
  <si>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</si>
  <si>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</si>
  <si>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</si>
  <si>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</si>
  <si>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</si>
  <si>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</si>
  <si>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</si>
  <si>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</si>
  <si>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</si>
  <si>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</si>
  <si>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</si>
  <si>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</si>
  <si>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</si>
  <si>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</si>
  <si>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</si>
  <si>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</si>
  <si>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</si>
  <si>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</si>
  <si>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</si>
  <si>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</si>
  <si>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</si>
  <si>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</si>
  <si>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</si>
  <si>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</si>
  <si>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</si>
  <si>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</si>
  <si>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</si>
  <si>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</si>
  <si>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</si>
  <si>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</si>
  <si>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</si>
  <si>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</si>
  <si>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</si>
  <si>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</si>
  <si>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</si>
  <si>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</si>
  <si>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</si>
  <si>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</si>
  <si>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</si>
  <si>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</si>
  <si>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</si>
  <si>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</si>
  <si>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</si>
  <si>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</si>
  <si>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</si>
  <si>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</si>
  <si>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</si>
  <si>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</si>
  <si>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</si>
  <si>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</si>
  <si>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</si>
  <si>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</si>
  <si>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</si>
  <si>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</si>
  <si>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</si>
  <si>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</si>
  <si>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</si>
  <si>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</si>
  <si>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</si>
  <si>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</si>
  <si>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</si>
  <si>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</si>
  <si>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</si>
  <si>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</si>
  <si>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</si>
  <si>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</si>
  <si>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</si>
  <si>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</si>
  <si>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</si>
  <si>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</si>
  <si>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</si>
  <si>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</si>
  <si>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</si>
  <si>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</si>
  <si>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</si>
  <si>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</si>
  <si>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</si>
  <si>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</si>
  <si>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</si>
  <si>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</si>
  <si>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</si>
  <si>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</si>
  <si>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</si>
  <si>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</si>
  <si>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</si>
  <si>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</si>
  <si>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</si>
  <si>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</si>
  <si>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</si>
  <si>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</si>
  <si>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</si>
  <si>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</si>
  <si>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</si>
  <si>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</si>
  <si>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</si>
  <si>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</si>
  <si>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</si>
  <si>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</si>
  <si>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</si>
  <si>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</si>
  <si>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</si>
  <si>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</si>
  <si>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</si>
  <si>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</si>
  <si>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</si>
  <si>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</si>
  <si>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</si>
  <si>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</si>
  <si>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</si>
  <si>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</si>
  <si>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</si>
  <si>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</si>
  <si>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</si>
  <si>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</si>
  <si>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</si>
  <si>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</si>
  <si>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</si>
  <si>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</si>
  <si>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</si>
  <si>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</si>
  <si>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</si>
  <si>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</si>
  <si>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</si>
  <si>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</si>
  <si>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</si>
  <si>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</si>
  <si>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</si>
  <si>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</si>
  <si>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</si>
  <si>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</si>
  <si>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</si>
  <si>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</si>
  <si>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</si>
  <si>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</si>
  <si>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</si>
  <si>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</si>
  <si>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</si>
  <si>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</si>
  <si>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</si>
  <si>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</si>
  <si>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</si>
  <si>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</si>
  <si>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</si>
  <si>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</si>
  <si>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</si>
  <si>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</si>
  <si>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</si>
  <si>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</si>
  <si>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</si>
  <si>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</si>
  <si>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</si>
  <si>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</si>
  <si>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</si>
  <si>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</si>
  <si>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</si>
  <si>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</si>
  <si>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</si>
  <si>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</si>
  <si>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</si>
  <si>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</si>
  <si>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</si>
  <si>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</si>
  <si>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</si>
  <si>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</si>
  <si>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</si>
  <si>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</si>
  <si>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</si>
  <si>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</si>
  <si>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</si>
  <si>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</si>
  <si>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</si>
  <si>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</si>
  <si>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</si>
  <si>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</si>
  <si>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</si>
  <si>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</si>
  <si>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</si>
  <si>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</si>
  <si>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</si>
  <si>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</si>
  <si>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</si>
  <si>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</si>
  <si>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</si>
  <si>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</si>
  <si>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</si>
  <si>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</si>
  <si>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</si>
  <si>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</si>
  <si>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</si>
  <si>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</si>
  <si>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</si>
  <si>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</si>
  <si>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</si>
  <si>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</si>
  <si>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</si>
  <si>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</si>
  <si>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</si>
  <si>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</si>
  <si>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</si>
  <si>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</si>
  <si>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</si>
  <si>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</si>
  <si>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</si>
  <si>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</si>
  <si>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</si>
  <si>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</si>
  <si>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</si>
  <si>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</si>
  <si>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</si>
  <si>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</si>
  <si>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</si>
  <si>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</si>
  <si>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</si>
  <si>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</si>
  <si>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</si>
  <si>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</si>
  <si>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</si>
  <si>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</si>
  <si>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</si>
  <si>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</si>
  <si>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</si>
  <si>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</si>
  <si>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</si>
  <si>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</si>
  <si>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</si>
  <si>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</si>
  <si>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</si>
  <si>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</si>
  <si>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</si>
  <si>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</si>
  <si>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</si>
  <si>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</si>
  <si>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</si>
  <si>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</si>
  <si>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</si>
  <si>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</si>
  <si>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</si>
  <si>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</si>
  <si>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</si>
  <si>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</si>
  <si>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</si>
  <si>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</si>
  <si>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</si>
  <si>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</si>
  <si>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</si>
  <si>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</si>
  <si>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</si>
  <si>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</si>
  <si>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</si>
  <si>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</si>
  <si>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</si>
  <si>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</si>
  <si>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</si>
  <si>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</si>
  <si>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</si>
  <si>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</si>
  <si>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</si>
  <si>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</si>
  <si>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</si>
  <si>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</si>
  <si>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</si>
  <si>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</si>
  <si>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</si>
  <si>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</si>
  <si>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</si>
  <si>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</si>
  <si>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</si>
  <si>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</si>
  <si>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</si>
  <si>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</si>
  <si>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</si>
  <si>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</si>
  <si>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</si>
  <si>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</si>
  <si>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</si>
  <si>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</si>
  <si>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</si>
  <si>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</si>
  <si>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</si>
  <si>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</si>
  <si>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</si>
  <si>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</si>
  <si>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</si>
  <si>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</si>
  <si>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</si>
  <si>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</si>
  <si>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</si>
  <si>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</si>
  <si>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</si>
  <si>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</si>
  <si>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</si>
  <si>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</si>
  <si>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</si>
  <si>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</si>
  <si>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</si>
  <si>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</si>
  <si>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</si>
  <si>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</si>
  <si>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</si>
  <si>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</si>
  <si>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</si>
  <si>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</si>
  <si>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</si>
  <si>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</si>
  <si>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</si>
  <si>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</si>
  <si>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</si>
  <si>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</si>
  <si>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</si>
  <si>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</si>
  <si>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</si>
  <si>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</si>
  <si>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</si>
  <si>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</si>
  <si>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</si>
  <si>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</si>
  <si>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</si>
  <si>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</si>
  <si>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</si>
  <si>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</si>
  <si>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</si>
  <si>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</si>
  <si>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</si>
  <si>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</si>
  <si>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</si>
  <si>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</si>
  <si>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</si>
  <si>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</si>
  <si>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</si>
  <si>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</si>
  <si>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</si>
  <si>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</si>
  <si>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</si>
  <si>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</si>
  <si>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</si>
  <si>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</si>
  <si>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</si>
  <si>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</si>
  <si>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</si>
  <si>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</si>
  <si>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</si>
  <si>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</si>
  <si>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</si>
  <si>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</si>
  <si>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</si>
  <si>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</si>
  <si>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</si>
  <si>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</si>
  <si>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</si>
  <si>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</si>
  <si>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</si>
  <si>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</si>
  <si>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</si>
  <si>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</si>
  <si>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</si>
  <si>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</si>
  <si>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</si>
  <si>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</si>
  <si>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</si>
  <si>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</si>
  <si>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</si>
  <si>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</si>
  <si>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</si>
  <si>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</si>
  <si>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</si>
  <si>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</si>
  <si>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</si>
  <si>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</si>
  <si>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</si>
  <si>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</si>
  <si>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</si>
  <si>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</si>
  <si>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</si>
  <si>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</si>
  <si>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</si>
  <si>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</si>
  <si>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</si>
  <si>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</si>
  <si>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</si>
  <si>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</si>
  <si>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</si>
  <si>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</si>
  <si>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</si>
  <si>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</si>
  <si>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</si>
  <si>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</si>
  <si>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</si>
  <si>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</si>
  <si>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</si>
  <si>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</si>
  <si>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</si>
  <si>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</si>
  <si>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</si>
  <si>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</si>
  <si>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</si>
  <si>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</si>
  <si>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</si>
  <si>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</si>
  <si>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</si>
  <si>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</si>
  <si>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</si>
  <si>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</si>
  <si>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</si>
  <si>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</si>
  <si>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</si>
  <si>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</si>
  <si>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</si>
  <si>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</si>
  <si>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</si>
  <si>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</si>
  <si>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</si>
  <si>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</si>
  <si>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</si>
  <si>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</si>
  <si>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</si>
  <si>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</si>
  <si>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</si>
  <si>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</si>
  <si>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</si>
  <si>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</si>
  <si>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</si>
  <si>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</si>
  <si>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</si>
  <si>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</si>
  <si>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</si>
  <si>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</si>
  <si>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</si>
  <si>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</si>
  <si>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</si>
  <si>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</si>
  <si>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</si>
  <si>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</si>
  <si>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</si>
  <si>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</si>
  <si>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</si>
  <si>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</si>
  <si>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</si>
  <si>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</si>
  <si>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</si>
  <si>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</si>
  <si>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</si>
  <si>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</si>
  <si>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</si>
  <si>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</si>
  <si>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</si>
  <si>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</si>
  <si>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</si>
  <si>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</si>
  <si>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</si>
  <si>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</si>
  <si>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</si>
  <si>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</si>
  <si>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</si>
  <si>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</si>
  <si>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</si>
  <si>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</si>
  <si>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</si>
  <si>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</si>
  <si>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</si>
  <si>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</si>
  <si>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</si>
  <si>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</si>
  <si>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</si>
  <si>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</si>
  <si>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</si>
  <si>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</si>
  <si>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</si>
  <si>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</si>
  <si>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</si>
  <si>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</si>
  <si>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</si>
  <si>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</si>
  <si>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</si>
  <si>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</si>
  <si>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</si>
  <si>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</si>
  <si>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</si>
  <si>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</si>
  <si>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</si>
  <si>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</si>
  <si>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</si>
  <si>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</si>
  <si>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</si>
  <si>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</si>
  <si>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</si>
  <si>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</si>
  <si>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</si>
  <si>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</si>
  <si>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</si>
  <si>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</si>
  <si>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</si>
  <si>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</si>
  <si>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</si>
  <si>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</si>
  <si>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</si>
  <si>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</si>
  <si>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</si>
  <si>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</si>
  <si>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</si>
  <si>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</si>
  <si>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</si>
  <si>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</si>
  <si>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</si>
  <si>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</si>
  <si>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</si>
  <si>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</si>
  <si>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</si>
  <si>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</si>
  <si>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</si>
  <si>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</si>
  <si>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</si>
  <si>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</si>
  <si>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</si>
  <si>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</si>
  <si>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</si>
  <si>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</si>
  <si>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</si>
  <si>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</si>
  <si>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</si>
  <si>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</si>
  <si>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</si>
  <si>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</si>
  <si>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</si>
  <si>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</si>
  <si>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</si>
  <si>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</si>
  <si>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</si>
  <si>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</si>
  <si>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</si>
  <si>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</si>
  <si>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</si>
  <si>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</si>
  <si>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</si>
  <si>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</si>
  <si>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</si>
  <si>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</si>
  <si>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</si>
  <si>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</si>
  <si>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</si>
  <si>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</si>
  <si>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</si>
  <si>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</si>
  <si>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</si>
  <si>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</si>
  <si>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</si>
  <si>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</si>
  <si>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</si>
  <si>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</si>
  <si>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</si>
  <si>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</si>
  <si>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</si>
  <si>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</si>
  <si>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</si>
  <si>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</si>
  <si>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</si>
  <si>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</si>
  <si>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</si>
  <si>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</si>
  <si>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</si>
  <si>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</si>
  <si>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</si>
  <si>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</si>
  <si>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</si>
  <si>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</si>
  <si>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</si>
  <si>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</si>
  <si>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</si>
  <si>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</si>
  <si>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</si>
  <si>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</si>
  <si>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</si>
  <si>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</si>
  <si>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</si>
  <si>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</si>
  <si>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</si>
  <si>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</si>
  <si>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</si>
  <si>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</si>
  <si>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</si>
  <si>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</si>
  <si>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</si>
  <si>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</si>
  <si>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</si>
  <si>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</si>
  <si>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</si>
  <si>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</si>
  <si>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</si>
  <si>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</si>
  <si>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</si>
  <si>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</si>
  <si>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</si>
  <si>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</si>
  <si>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</si>
  <si>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</si>
  <si>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</si>
  <si>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</si>
  <si>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</si>
  <si>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</si>
  <si>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</si>
  <si>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</si>
  <si>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</si>
  <si>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</si>
  <si>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</si>
  <si>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</si>
  <si>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</si>
  <si>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</si>
  <si>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</si>
  <si>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</si>
  <si>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</si>
  <si>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</si>
  <si>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</si>
  <si>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</si>
  <si>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</si>
  <si>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</si>
  <si>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</si>
  <si>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</si>
  <si>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</si>
  <si>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</si>
  <si>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</si>
  <si>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</si>
  <si>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</si>
  <si>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</si>
  <si>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</si>
  <si>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</si>
  <si>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</si>
  <si>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</si>
  <si>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</si>
  <si>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</si>
  <si>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</si>
  <si>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</si>
  <si>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</si>
  <si>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</si>
  <si>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</si>
  <si>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</si>
  <si>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</si>
  <si>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</si>
  <si>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</si>
  <si>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</si>
  <si>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</si>
  <si>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</si>
  <si>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</si>
  <si>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</si>
  <si>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</si>
  <si>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</si>
  <si>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</si>
  <si>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</si>
  <si>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</si>
  <si>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</si>
  <si>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</si>
  <si>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</si>
  <si>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</si>
  <si>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</si>
  <si>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</si>
  <si>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</si>
  <si>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</si>
  <si>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</si>
  <si>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</si>
  <si>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</si>
  <si>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</si>
  <si>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</si>
  <si>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</si>
  <si>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</si>
  <si>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</si>
  <si>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</si>
  <si>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</si>
  <si>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</si>
  <si>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</si>
  <si>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</si>
  <si>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</si>
  <si>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</si>
  <si>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</si>
  <si>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</si>
  <si>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</si>
  <si>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</si>
  <si>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</si>
  <si>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</si>
  <si>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</si>
  <si>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</si>
  <si>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</si>
  <si>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</si>
  <si>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</si>
  <si>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</si>
  <si>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</si>
  <si>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</si>
  <si>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</si>
  <si>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</si>
  <si>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</si>
  <si>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</si>
  <si>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</si>
  <si>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</si>
  <si>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</si>
  <si>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</si>
  <si>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</si>
  <si>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</si>
  <si>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</si>
  <si>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</si>
  <si>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</si>
  <si>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</si>
  <si>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</si>
  <si>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</si>
  <si>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</si>
  <si>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</si>
  <si>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</si>
  <si>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</si>
  <si>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</si>
  <si>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</si>
  <si>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</si>
  <si>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</si>
  <si>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</si>
  <si>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</si>
  <si>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</si>
  <si>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</si>
  <si>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</si>
  <si>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</si>
  <si>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</si>
  <si>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</si>
  <si>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</si>
  <si>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</si>
  <si>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</si>
  <si>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</si>
  <si>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</si>
  <si>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</si>
  <si>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</si>
  <si>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</si>
  <si>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</si>
  <si>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</si>
  <si>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</si>
  <si>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</si>
  <si>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</si>
  <si>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</si>
  <si>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</si>
  <si>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</si>
  <si>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</si>
  <si>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</si>
  <si>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</si>
  <si>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</si>
  <si>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</si>
  <si>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</si>
  <si>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</si>
  <si>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</si>
  <si>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</si>
  <si>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</si>
  <si>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</si>
  <si>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</si>
  <si>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</si>
  <si>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</si>
  <si>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</si>
  <si>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</si>
  <si>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</si>
  <si>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</si>
  <si>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</si>
  <si>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</si>
  <si>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</si>
  <si>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</si>
  <si>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</si>
  <si>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</si>
  <si>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</si>
  <si>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</si>
  <si>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</si>
  <si>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</si>
  <si>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</si>
  <si>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</si>
  <si>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</si>
  <si>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</si>
  <si>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</si>
  <si>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</si>
  <si>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</si>
  <si>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</si>
  <si>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</si>
  <si>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</si>
  <si>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</si>
  <si>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</si>
  <si>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</si>
  <si>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</si>
  <si>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</si>
  <si>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</si>
  <si>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</si>
  <si>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</si>
  <si>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</si>
  <si>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</si>
  <si>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</si>
  <si>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</si>
  <si>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</si>
  <si>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</si>
  <si>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</si>
  <si>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</si>
  <si>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</si>
  <si>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</si>
  <si>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</si>
  <si>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</si>
  <si>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</si>
  <si>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</si>
  <si>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</si>
  <si>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</si>
  <si>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</si>
  <si>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</si>
  <si>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</si>
  <si>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</si>
  <si>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</si>
  <si>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</si>
  <si>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</si>
  <si>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</si>
  <si>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</si>
  <si>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</si>
  <si>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</si>
  <si>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</si>
  <si>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</si>
  <si>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</si>
  <si>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</si>
  <si>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</si>
  <si>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</si>
  <si>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</si>
  <si>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</si>
  <si>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</si>
  <si>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</si>
  <si>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</si>
  <si>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</si>
  <si>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</si>
  <si>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</si>
  <si>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</si>
  <si>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</si>
  <si>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</si>
  <si>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</si>
  <si>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</si>
  <si>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</si>
  <si>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</si>
  <si>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</si>
  <si>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</si>
  <si>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</si>
  <si>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</si>
  <si>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</si>
  <si>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</si>
  <si>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</si>
  <si>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</si>
  <si>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</si>
  <si>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</si>
  <si>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</si>
  <si>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</si>
  <si>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</si>
  <si>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</si>
  <si>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</si>
  <si>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</si>
  <si>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</si>
  <si>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</si>
  <si>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</si>
  <si>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</si>
  <si>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</si>
  <si>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</si>
  <si>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</si>
  <si>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</si>
  <si>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</si>
  <si>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</si>
  <si>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</si>
  <si>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</si>
  <si>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</si>
  <si>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</si>
  <si>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</si>
  <si>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</si>
  <si>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</si>
  <si>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</si>
  <si>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</si>
  <si>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</si>
  <si>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</si>
  <si>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</si>
  <si>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</si>
  <si>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</si>
  <si>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</si>
  <si>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</si>
  <si>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</si>
  <si>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</si>
  <si>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</si>
  <si>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</si>
  <si>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</si>
  <si>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</si>
  <si>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</si>
  <si>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</si>
  <si>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</si>
  <si>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</si>
  <si>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</si>
  <si>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</si>
  <si>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</si>
  <si>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</si>
  <si>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</si>
  <si>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</si>
  <si>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</si>
  <si>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</si>
  <si>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</si>
  <si>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</si>
  <si>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</si>
  <si>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</si>
  <si>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</si>
  <si>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</si>
  <si>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</si>
  <si>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</si>
  <si>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</si>
  <si>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</si>
  <si>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</si>
  <si>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</si>
  <si>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</si>
  <si>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</si>
  <si>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</si>
  <si>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</si>
  <si>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</si>
  <si>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</si>
  <si>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</si>
  <si>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</si>
  <si>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</si>
  <si>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</si>
  <si>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</si>
  <si>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</si>
  <si>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</si>
  <si>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</si>
  <si>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</si>
  <si>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</si>
  <si>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</si>
  <si>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</si>
  <si>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</si>
  <si>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</si>
  <si>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</si>
  <si>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</si>
  <si>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</si>
  <si>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</si>
  <si>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</si>
  <si>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</si>
  <si>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</si>
  <si>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</si>
  <si>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</si>
  <si>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</si>
  <si>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</si>
  <si>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</si>
  <si>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</si>
  <si>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</si>
  <si>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</si>
  <si>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</si>
  <si>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</si>
  <si>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</si>
  <si>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</si>
  <si>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</si>
  <si>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</si>
  <si>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</si>
  <si>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</si>
  <si>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</si>
  <si>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</si>
  <si>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</si>
  <si>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</si>
  <si>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</si>
  <si>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</si>
  <si>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</si>
  <si>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</si>
  <si>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</si>
  <si>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</si>
  <si>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</si>
  <si>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</si>
  <si>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</si>
  <si>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</si>
  <si>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</si>
  <si>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</si>
  <si>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</si>
  <si>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</si>
  <si>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</si>
  <si>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</si>
  <si>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</si>
  <si>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</si>
  <si>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</si>
  <si>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</si>
  <si>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</si>
  <si>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</si>
  <si>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</si>
  <si>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</si>
  <si>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</si>
  <si>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</si>
  <si>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</si>
  <si>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</si>
  <si>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</si>
  <si>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</si>
  <si>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</si>
  <si>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</si>
  <si>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</si>
  <si>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</si>
  <si>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</si>
  <si>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</si>
  <si>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</si>
  <si>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</si>
  <si>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</si>
  <si>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</si>
  <si>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</si>
  <si>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</si>
  <si>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</si>
  <si>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</si>
  <si>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</si>
  <si>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</si>
  <si>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</si>
  <si>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</si>
  <si>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</si>
  <si>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</si>
  <si>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</si>
  <si>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</si>
  <si>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</si>
  <si>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</si>
  <si>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</si>
  <si>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</si>
  <si>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</si>
  <si>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</si>
  <si>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</si>
  <si>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</si>
  <si>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</si>
  <si>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</si>
  <si>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</si>
  <si>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</si>
  <si>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</si>
  <si>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</si>
  <si>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</si>
  <si>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</si>
  <si>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</si>
  <si>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</si>
  <si>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</si>
  <si>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</si>
  <si>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</si>
  <si>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</si>
  <si>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</si>
  <si>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</si>
  <si>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</si>
  <si>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</si>
  <si>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</si>
  <si>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</si>
  <si>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</si>
  <si>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</si>
  <si>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</si>
  <si>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</si>
  <si>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</si>
  <si>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</si>
  <si>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</si>
  <si>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</si>
  <si>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</si>
  <si>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</si>
  <si>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</si>
  <si>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</si>
  <si>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</si>
  <si>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</si>
  <si>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</si>
  <si>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</si>
  <si>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</si>
  <si>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</si>
  <si>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</si>
  <si>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</si>
  <si>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</si>
  <si>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</si>
  <si>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</si>
  <si>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</si>
  <si>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</si>
  <si>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</si>
  <si>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</si>
  <si>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</si>
  <si>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</si>
  <si>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</si>
  <si>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</si>
  <si>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</si>
  <si>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</si>
  <si>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</si>
  <si>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</si>
  <si>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</si>
  <si>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</si>
  <si>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</si>
  <si>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</si>
  <si>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</si>
  <si>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</si>
  <si>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</si>
  <si>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</si>
  <si>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</si>
  <si>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</si>
  <si>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</si>
  <si>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</si>
  <si>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</si>
  <si>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</si>
  <si>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</si>
  <si>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</si>
  <si>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</si>
  <si>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</si>
  <si>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</si>
  <si>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</si>
  <si>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</si>
  <si>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</si>
  <si>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</si>
  <si>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</si>
  <si>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</si>
  <si>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</si>
  <si>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</si>
  <si>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</si>
  <si>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</si>
  <si>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</si>
  <si>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</si>
  <si>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</si>
  <si>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</si>
  <si>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</si>
  <si>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</si>
  <si>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</si>
  <si>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</si>
  <si>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</si>
  <si>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</si>
  <si>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</si>
  <si>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</si>
  <si>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</si>
  <si>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</si>
  <si>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</si>
  <si>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</si>
  <si>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</si>
  <si>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</si>
  <si>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</si>
  <si>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</si>
  <si>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</si>
  <si>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</si>
  <si>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</si>
  <si>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</si>
  <si>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</si>
  <si>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</si>
  <si>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</si>
  <si>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</si>
  <si>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</si>
  <si>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</si>
  <si>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</si>
  <si>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</si>
  <si>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</si>
  <si>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</si>
  <si>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</si>
  <si>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</si>
  <si>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</si>
  <si>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</si>
  <si>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</si>
  <si>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</si>
  <si>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</si>
  <si>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</si>
  <si>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</si>
  <si>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</si>
  <si>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</si>
  <si>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</si>
  <si>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</si>
  <si>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</si>
  <si>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</si>
  <si>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</si>
  <si>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</si>
  <si>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</si>
  <si>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</si>
  <si>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</si>
  <si>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</si>
  <si>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</si>
  <si>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</si>
  <si>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</si>
  <si>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</si>
  <si>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</si>
  <si>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</si>
  <si>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</si>
  <si>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</si>
  <si>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</si>
  <si>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</si>
  <si>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</si>
  <si>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</si>
  <si>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</si>
  <si>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</si>
  <si>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</si>
  <si>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</si>
  <si>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</si>
  <si>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</si>
  <si>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</si>
  <si>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</si>
  <si>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</si>
  <si>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</si>
  <si>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</si>
  <si>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</si>
  <si>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</si>
  <si>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</si>
  <si>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</si>
  <si>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</si>
  <si>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</si>
  <si>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</si>
  <si>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</si>
  <si>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</si>
  <si>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</si>
  <si>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</si>
  <si>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</si>
  <si>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</si>
  <si>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</si>
  <si>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</si>
  <si>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</si>
  <si>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</si>
  <si>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</si>
  <si>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</si>
  <si>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</si>
  <si>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</si>
  <si>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</si>
  <si>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</si>
  <si>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</si>
  <si>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</si>
  <si>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</si>
  <si>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</si>
  <si>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</si>
  <si>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</si>
  <si>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</si>
  <si>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</si>
  <si>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</si>
  <si>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</si>
  <si>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</si>
  <si>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</si>
  <si>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</si>
  <si>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</si>
  <si>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</si>
  <si>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</si>
  <si>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</si>
  <si>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</si>
  <si>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</si>
  <si>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</si>
  <si>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</si>
  <si>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</si>
  <si>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</si>
  <si>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</si>
  <si>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</si>
  <si>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</si>
  <si>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</si>
  <si>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</si>
  <si>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</si>
  <si>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</si>
  <si>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</si>
  <si>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</si>
  <si>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</si>
  <si>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</si>
  <si>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</si>
  <si>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</si>
  <si>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</si>
  <si>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</si>
  <si>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</si>
  <si>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</si>
  <si>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</si>
  <si>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</si>
  <si>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</si>
  <si>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</si>
  <si>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</si>
  <si>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</si>
  <si>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</si>
  <si>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</si>
  <si>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</si>
  <si>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</si>
  <si>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</si>
  <si>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</si>
  <si>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</si>
  <si>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</si>
  <si>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</si>
  <si>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</si>
  <si>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</si>
  <si>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</si>
  <si>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</si>
  <si>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</si>
  <si>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</si>
  <si>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</si>
  <si>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</si>
  <si>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</si>
  <si>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</si>
  <si>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</si>
  <si>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</si>
  <si>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</si>
  <si>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</si>
  <si>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</si>
  <si>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</si>
  <si>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</si>
  <si>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</si>
  <si>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</si>
  <si>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</si>
  <si>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</si>
  <si>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</si>
  <si>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</si>
  <si>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</si>
  <si>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</si>
  <si>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</si>
  <si>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</si>
  <si>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</si>
  <si>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</si>
  <si>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</si>
  <si>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</si>
  <si>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</si>
  <si>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</si>
  <si>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</si>
  <si>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</si>
  <si>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</si>
  <si>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</si>
  <si>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</si>
  <si>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</si>
  <si>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</si>
  <si>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</si>
  <si>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</si>
  <si>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</si>
  <si>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</si>
  <si>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</si>
  <si>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</si>
  <si>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</si>
  <si>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</si>
  <si>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</si>
  <si>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</si>
  <si>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</si>
  <si>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</si>
  <si>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</si>
  <si>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</si>
  <si>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</si>
  <si>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</si>
  <si>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</si>
  <si>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</si>
  <si>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</si>
  <si>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</si>
  <si>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</si>
  <si>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</si>
  <si>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</si>
  <si>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</si>
  <si>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</si>
  <si>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</si>
  <si>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</si>
  <si>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</si>
  <si>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</si>
  <si>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</si>
  <si>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</si>
  <si>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</si>
  <si>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</si>
  <si>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</si>
  <si>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</si>
  <si>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</si>
  <si>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</si>
  <si>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</si>
  <si>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</si>
  <si>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</si>
  <si>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</si>
  <si>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</si>
  <si>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</si>
  <si>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</si>
  <si>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</si>
  <si>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</si>
  <si>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</si>
  <si>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</si>
  <si>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</si>
  <si>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</si>
  <si>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</si>
  <si>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</si>
  <si>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</si>
  <si>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</si>
  <si>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</si>
  <si>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</si>
  <si>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</si>
  <si>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</si>
  <si>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</si>
  <si>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</si>
  <si>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</si>
  <si>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</si>
  <si>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</si>
  <si>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</si>
  <si>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</si>
  <si>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</si>
  <si>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</si>
  <si>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</si>
  <si>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</si>
  <si>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</si>
  <si>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</si>
  <si>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</si>
  <si>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</si>
  <si>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</si>
  <si>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</si>
  <si>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</si>
  <si>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</si>
  <si>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</si>
  <si>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</si>
  <si>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</si>
  <si>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</si>
  <si>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</si>
  <si>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</si>
  <si>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</si>
  <si>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</si>
  <si>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</si>
  <si>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</si>
  <si>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</si>
  <si>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</si>
  <si>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</si>
  <si>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</si>
  <si>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</si>
  <si>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</si>
  <si>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</si>
  <si>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</si>
  <si>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</si>
  <si>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</si>
  <si>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</si>
  <si>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</si>
  <si>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</si>
  <si>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</si>
  <si>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</si>
  <si>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</si>
  <si>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</si>
  <si>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</si>
  <si>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</si>
  <si>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</si>
  <si>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</si>
  <si>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</si>
  <si>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</si>
  <si>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</si>
  <si>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</si>
  <si>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</si>
  <si>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</si>
  <si>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</si>
  <si>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</si>
  <si>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</si>
  <si>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</si>
  <si>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</si>
  <si>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</si>
  <si>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</si>
  <si>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</si>
  <si>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</si>
  <si>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</si>
  <si>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</si>
  <si>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</si>
  <si>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</si>
  <si>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</si>
  <si>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</si>
  <si>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</si>
  <si>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</si>
  <si>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</si>
  <si>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</si>
  <si>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</si>
  <si>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</si>
  <si>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</si>
  <si>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</si>
  <si>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</si>
  <si>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</si>
  <si>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</si>
  <si>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</si>
  <si>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</si>
  <si>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</si>
  <si>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</si>
  <si>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</si>
  <si>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</si>
  <si>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</si>
  <si>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</si>
  <si>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</si>
  <si>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</si>
  <si>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</si>
  <si>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</si>
  <si>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</si>
  <si>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</si>
  <si>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</si>
  <si>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</si>
  <si>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</si>
  <si>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</si>
  <si>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</si>
  <si>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</si>
  <si>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</si>
  <si>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</si>
  <si>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</si>
  <si>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</si>
  <si>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</si>
  <si>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</si>
  <si>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</si>
  <si>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</si>
  <si>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</si>
  <si>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</si>
  <si>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</si>
  <si>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</si>
  <si>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</si>
  <si>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</si>
  <si>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</si>
  <si>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</si>
  <si>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</si>
  <si>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</si>
  <si>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</si>
  <si>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</si>
  <si>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</si>
  <si>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</si>
  <si>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</si>
  <si>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</si>
  <si>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</si>
  <si>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</si>
  <si>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</si>
  <si>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</si>
  <si>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</si>
  <si>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</si>
  <si>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</si>
  <si>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</si>
  <si>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</si>
  <si>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</si>
  <si>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</si>
  <si>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</si>
  <si>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</si>
  <si>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</si>
  <si>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</si>
  <si>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</si>
  <si>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</si>
  <si>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</si>
  <si>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</si>
  <si>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</si>
  <si>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</si>
  <si>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</si>
  <si>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</si>
  <si>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</si>
  <si>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</si>
  <si>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</si>
  <si>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</si>
  <si>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</si>
  <si>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</si>
  <si>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</si>
  <si>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</si>
  <si>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</si>
  <si>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</si>
  <si>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</si>
  <si>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</si>
  <si>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</si>
  <si>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</si>
  <si>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</si>
  <si>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</si>
  <si>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</si>
  <si>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</si>
  <si>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</si>
  <si>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</si>
  <si>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</si>
  <si>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</si>
  <si>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</si>
  <si>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</si>
  <si>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</si>
  <si>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</si>
  <si>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</si>
  <si>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</si>
  <si>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</si>
  <si>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</si>
  <si>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</si>
  <si>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</si>
  <si>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</si>
  <si>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</si>
  <si>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</si>
  <si>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</si>
  <si>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</si>
  <si>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</si>
  <si>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</si>
  <si>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</si>
  <si>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</si>
  <si>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</si>
  <si>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</si>
  <si>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</si>
  <si>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</si>
  <si>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</si>
  <si>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</si>
  <si>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</si>
  <si>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</si>
  <si>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</si>
  <si>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</si>
  <si>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</si>
  <si>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</si>
  <si>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</si>
  <si>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</si>
  <si>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</si>
  <si>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</si>
  <si>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</si>
  <si>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</si>
  <si>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</si>
  <si>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</si>
  <si>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</si>
  <si>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</si>
  <si>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</si>
  <si>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</si>
  <si>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</si>
  <si>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</si>
  <si>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</si>
  <si>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</si>
  <si>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</si>
  <si>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</si>
  <si>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</si>
  <si>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</si>
  <si>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</si>
  <si>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</si>
  <si>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</si>
  <si>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</si>
  <si>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</si>
  <si>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</si>
  <si>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</si>
  <si>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</si>
  <si>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</si>
  <si>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</si>
  <si>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</si>
  <si>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</si>
  <si>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</si>
  <si>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</si>
  <si>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</si>
  <si>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</si>
  <si>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</si>
  <si>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</si>
  <si>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</si>
  <si>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</si>
  <si>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</si>
  <si>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</si>
  <si>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</si>
  <si>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</si>
  <si>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</si>
  <si>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</si>
  <si>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</si>
  <si>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</si>
  <si>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</si>
  <si>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</si>
  <si>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</si>
  <si>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</si>
  <si>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</si>
  <si>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</si>
  <si>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</si>
  <si>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</si>
  <si>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</si>
  <si>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</si>
  <si>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</si>
  <si>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</si>
  <si>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</si>
  <si>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</si>
  <si>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</si>
  <si>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</si>
  <si>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</si>
  <si>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</si>
  <si>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</si>
  <si>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</si>
  <si>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</si>
  <si>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</si>
  <si>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</si>
  <si>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</si>
  <si>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</si>
  <si>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</si>
  <si>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</si>
  <si>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</si>
  <si>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</si>
  <si>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</si>
  <si>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</si>
  <si>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</si>
  <si>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</si>
  <si>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</si>
  <si>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</si>
  <si>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</si>
  <si>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</si>
  <si>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</si>
  <si>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</si>
  <si>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</si>
  <si>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</si>
  <si>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</si>
  <si>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</si>
  <si>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</si>
  <si>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</si>
  <si>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</si>
  <si>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</si>
  <si>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</si>
  <si>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</si>
  <si>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</si>
  <si>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</si>
  <si>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</si>
  <si>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</si>
  <si>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</si>
  <si>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</si>
  <si>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</si>
  <si>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</si>
  <si>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</si>
  <si>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</si>
  <si>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</si>
  <si>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</si>
  <si>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</si>
  <si>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</si>
  <si>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</si>
  <si>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</si>
  <si>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</si>
  <si>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</si>
  <si>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</si>
  <si>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</si>
  <si>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</si>
  <si>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</si>
  <si>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</si>
  <si>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</si>
  <si>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</si>
  <si>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</si>
  <si>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</si>
  <si>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</si>
  <si>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</si>
  <si>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</si>
  <si>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</si>
  <si>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</si>
  <si>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</si>
  <si>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</si>
  <si>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</si>
  <si>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</si>
  <si>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</si>
  <si>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</si>
  <si>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</si>
  <si>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</si>
  <si>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</si>
  <si>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</si>
  <si>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</si>
  <si>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</si>
  <si>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</si>
  <si>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</si>
  <si>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</si>
  <si>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</si>
  <si>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</si>
  <si>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</si>
  <si>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</si>
  <si>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</si>
  <si>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</si>
  <si>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</si>
  <si>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</si>
  <si>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</si>
  <si>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</si>
  <si>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</si>
  <si>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</si>
  <si>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</si>
  <si>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</si>
  <si>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</si>
  <si>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</si>
  <si>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</si>
  <si>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</si>
  <si>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</si>
  <si>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</si>
  <si>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</si>
  <si>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</si>
  <si>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</si>
  <si>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</si>
  <si>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</si>
  <si>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</si>
  <si>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</si>
  <si>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</si>
  <si>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</si>
  <si>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</si>
  <si>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</si>
  <si>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</si>
  <si>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</si>
  <si>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</si>
  <si>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</si>
  <si>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</si>
  <si>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</si>
  <si>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</si>
  <si>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</si>
  <si>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</si>
  <si>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</si>
  <si>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</si>
  <si>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</si>
  <si>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</si>
  <si>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</si>
  <si>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</si>
  <si>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</si>
  <si>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</si>
  <si>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</si>
  <si>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</si>
  <si>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</si>
  <si>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</si>
  <si>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</si>
  <si>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</si>
  <si>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</si>
  <si>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</si>
  <si>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</si>
  <si>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</si>
  <si>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</si>
  <si>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</si>
  <si>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</si>
  <si>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</si>
  <si>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</si>
  <si>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</si>
  <si>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</si>
  <si>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</si>
  <si>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</si>
  <si>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</si>
  <si>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</si>
  <si>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</si>
  <si>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</si>
  <si>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</si>
  <si>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</si>
  <si>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</si>
  <si>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</si>
  <si>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</si>
  <si>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</si>
  <si>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</si>
  <si>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</si>
  <si>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</si>
  <si>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</si>
  <si>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</si>
  <si>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</si>
  <si>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</si>
  <si>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</si>
  <si>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</si>
  <si>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</si>
  <si>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</si>
  <si>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</si>
  <si>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</si>
  <si>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</si>
  <si>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</si>
  <si>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</si>
  <si>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</si>
  <si>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</si>
  <si>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</si>
  <si>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</si>
  <si>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</si>
  <si>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</si>
  <si>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</si>
  <si>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</si>
  <si>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</si>
  <si>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</si>
  <si>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</si>
  <si>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</si>
  <si>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</si>
  <si>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</si>
  <si>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</si>
  <si>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</si>
  <si>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</si>
  <si>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</si>
  <si>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</si>
  <si>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</si>
  <si>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</si>
  <si>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</si>
  <si>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</si>
  <si>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</si>
  <si>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</si>
  <si>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</si>
  <si>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</si>
  <si>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</si>
  <si>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</si>
  <si>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</si>
  <si>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</si>
  <si>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</si>
  <si>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</si>
  <si>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</si>
  <si>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</si>
  <si>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</si>
  <si>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</si>
  <si>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</si>
  <si>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</si>
  <si>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</si>
  <si>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</si>
  <si>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</si>
  <si>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</si>
  <si>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</si>
  <si>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</si>
  <si>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</si>
  <si>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</si>
  <si>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</si>
  <si>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</si>
  <si>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</si>
  <si>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</si>
  <si>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</si>
  <si>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</si>
  <si>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</si>
  <si>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</si>
  <si>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</si>
  <si>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</si>
  <si>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</si>
  <si>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</si>
  <si>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</si>
  <si>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</si>
  <si>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</si>
  <si>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</si>
  <si>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</si>
  <si>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</si>
  <si>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</si>
  <si>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</si>
  <si>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</si>
  <si>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</si>
  <si>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</si>
  <si>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</si>
  <si>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</si>
  <si>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</si>
  <si>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</si>
  <si>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</si>
  <si>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</si>
  <si>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</si>
  <si>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</si>
  <si>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</si>
  <si>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</si>
  <si>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</si>
  <si>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</si>
  <si>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</si>
  <si>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</si>
  <si>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</si>
  <si>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</si>
  <si>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</si>
  <si>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</si>
  <si>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</si>
  <si>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</si>
  <si>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</si>
  <si>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</si>
  <si>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</si>
  <si>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</si>
  <si>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</si>
  <si>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</si>
  <si>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</si>
  <si>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</si>
  <si>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</si>
  <si>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</si>
  <si>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</si>
  <si>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</si>
  <si>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</si>
  <si>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</si>
  <si>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</si>
  <si>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</si>
  <si>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</si>
  <si>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</si>
  <si>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</si>
  <si>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</si>
  <si>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</si>
  <si>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</si>
  <si>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</si>
  <si>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</si>
  <si>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</si>
  <si>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</si>
  <si>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</si>
  <si>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</si>
  <si>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</si>
  <si>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</si>
  <si>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</si>
  <si>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</si>
  <si>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</si>
  <si>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</si>
  <si>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</si>
  <si>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</si>
  <si>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</si>
  <si>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</si>
  <si>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</si>
  <si>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</si>
  <si>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</si>
  <si>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</si>
  <si>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</si>
  <si>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</si>
  <si>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</si>
  <si>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</si>
  <si>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</si>
  <si>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</si>
  <si>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</si>
  <si>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</si>
  <si>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</si>
  <si>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</si>
  <si>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</si>
  <si>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</si>
  <si>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</si>
  <si>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</si>
  <si>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</si>
  <si>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</si>
  <si>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</si>
  <si>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</si>
  <si>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</si>
  <si>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</si>
  <si>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</si>
  <si>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</si>
  <si>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</si>
  <si>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</si>
  <si>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</si>
  <si>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</si>
  <si>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</si>
  <si>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</si>
  <si>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</si>
  <si>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</si>
  <si>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</si>
  <si>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</si>
  <si>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</si>
  <si>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</si>
  <si>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</si>
  <si>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</si>
  <si>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</si>
  <si>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</si>
  <si>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</si>
  <si>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</si>
  <si>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</si>
  <si>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</si>
  <si>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</si>
  <si>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</si>
  <si>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</si>
  <si>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</si>
  <si>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</si>
  <si>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</si>
  <si>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</si>
  <si>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</si>
  <si>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</si>
  <si>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</si>
  <si>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</si>
  <si>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</si>
  <si>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</si>
  <si>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</si>
  <si>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</si>
  <si>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</si>
  <si>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</si>
  <si>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</si>
  <si>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</si>
  <si>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</si>
  <si>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</si>
  <si>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</si>
  <si>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</si>
  <si>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</si>
  <si>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</si>
  <si>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</si>
  <si>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</si>
  <si>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</si>
  <si>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</si>
  <si>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</si>
  <si>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</si>
  <si>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</si>
  <si>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</si>
  <si>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</si>
  <si>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</si>
  <si>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</si>
  <si>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</si>
  <si>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</si>
  <si>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</si>
  <si>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</si>
  <si>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</si>
  <si>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</si>
  <si>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</si>
  <si>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</si>
  <si>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</si>
  <si>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</si>
  <si>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</si>
  <si>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</si>
  <si>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</si>
  <si>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</si>
  <si>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</si>
  <si>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</si>
  <si>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</si>
  <si>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</si>
  <si>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</si>
  <si>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</si>
  <si>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</si>
  <si>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</si>
  <si>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</si>
  <si>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</si>
  <si>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</si>
  <si>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</si>
  <si>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</si>
  <si>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</si>
  <si>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</si>
  <si>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</si>
  <si>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</si>
  <si>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</si>
  <si>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</si>
  <si>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</si>
  <si>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</si>
  <si>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</si>
  <si>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</si>
  <si>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</si>
  <si>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</si>
  <si>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</si>
  <si>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</si>
  <si>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</si>
  <si>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</si>
  <si>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</si>
  <si>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</si>
  <si>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</si>
  <si>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</si>
  <si>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</si>
  <si>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</si>
  <si>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</si>
  <si>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</si>
  <si>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</si>
  <si>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</si>
  <si>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</si>
  <si>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</si>
  <si>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</si>
  <si>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</si>
  <si>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</si>
  <si>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</si>
  <si>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</si>
  <si>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</si>
  <si>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</si>
  <si>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</si>
  <si>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</si>
  <si>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</si>
  <si>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</si>
  <si>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</si>
  <si>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</si>
  <si>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</si>
  <si>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</si>
  <si>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</si>
  <si>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</si>
  <si>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</si>
  <si>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</si>
  <si>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</si>
  <si>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</si>
  <si>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</si>
  <si>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</si>
  <si>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</si>
  <si>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</si>
  <si>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</si>
  <si>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</si>
  <si>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</si>
  <si>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</si>
  <si>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</si>
  <si>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</si>
  <si>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</si>
  <si>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</si>
  <si>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</si>
  <si>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</si>
  <si>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</si>
  <si>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</si>
  <si>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</si>
  <si>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</si>
  <si>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</si>
  <si>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</si>
  <si>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</si>
  <si>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</si>
  <si>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</si>
  <si>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</si>
  <si>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</si>
  <si>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</si>
  <si>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</si>
  <si>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</si>
  <si>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</si>
  <si>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</si>
  <si>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</si>
  <si>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</si>
  <si>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</si>
  <si>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</si>
  <si>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</si>
  <si>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</si>
  <si>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</si>
  <si>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</si>
  <si>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</si>
  <si>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</si>
  <si>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</si>
  <si>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</si>
  <si>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</si>
  <si>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</si>
  <si>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</si>
  <si>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</si>
  <si>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</si>
  <si>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</si>
  <si>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</si>
  <si>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</si>
  <si>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</si>
  <si>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</si>
  <si>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</si>
  <si>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</si>
  <si>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</si>
  <si>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</si>
  <si>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</si>
  <si>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</si>
  <si>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</si>
  <si>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</si>
  <si>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</si>
  <si>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</si>
  <si>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</si>
  <si>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</si>
  <si>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</si>
  <si>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</si>
  <si>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</si>
  <si>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</si>
  <si>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</si>
  <si>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</si>
  <si>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</si>
  <si>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</si>
  <si>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</si>
  <si>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</si>
  <si>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</si>
  <si>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</si>
  <si>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</si>
  <si>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</si>
  <si>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</si>
  <si>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</si>
  <si>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</si>
  <si>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</si>
  <si>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</si>
  <si>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</si>
  <si>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</si>
  <si>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</si>
  <si>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</si>
  <si>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</si>
  <si>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</si>
  <si>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</si>
  <si>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</si>
  <si>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</si>
  <si>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</si>
  <si>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</si>
  <si>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</si>
  <si>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</si>
  <si>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</si>
  <si>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</si>
  <si>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</si>
  <si>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</si>
  <si>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</si>
  <si>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</si>
  <si>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</si>
  <si>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</si>
  <si>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</si>
  <si>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</si>
  <si>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</si>
  <si>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</si>
  <si>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</si>
  <si>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</si>
  <si>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</si>
  <si>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</si>
  <si>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</si>
  <si>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</si>
  <si>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</si>
  <si>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</si>
  <si>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</si>
  <si>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</si>
  <si>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</si>
  <si>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</si>
  <si>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</si>
  <si>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</si>
  <si>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</si>
  <si>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</si>
  <si>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</si>
  <si>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</si>
  <si>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</si>
  <si>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</si>
  <si>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</si>
  <si>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</si>
  <si>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</si>
  <si>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</si>
  <si>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</si>
  <si>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</si>
  <si>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</si>
  <si>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</si>
  <si>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</si>
  <si>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</si>
  <si>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</si>
  <si>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</si>
  <si>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</si>
  <si>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</si>
  <si>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</si>
  <si>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</si>
  <si>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</si>
  <si>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</si>
  <si>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</si>
  <si>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</si>
  <si>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</si>
  <si>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</si>
  <si>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</si>
  <si>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</si>
  <si>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</si>
  <si>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</si>
  <si>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</si>
  <si>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</si>
  <si>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</si>
  <si>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</si>
  <si>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</si>
  <si>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</si>
  <si>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</si>
  <si>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</si>
  <si>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</si>
  <si>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</si>
  <si>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</si>
  <si>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</si>
  <si>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</si>
  <si>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</si>
  <si>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</si>
  <si>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</si>
  <si>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</si>
  <si>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</si>
  <si>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</si>
  <si>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</si>
  <si>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</si>
  <si>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</si>
  <si>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</si>
  <si>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</si>
  <si>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</si>
  <si>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</si>
  <si>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</si>
  <si>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</si>
  <si>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</si>
  <si>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</si>
  <si>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</si>
  <si>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</si>
  <si>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</si>
  <si>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</si>
  <si>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</si>
  <si>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</si>
  <si>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</si>
  <si>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</si>
  <si>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</si>
  <si>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</si>
  <si>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</si>
  <si>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</si>
  <si>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</si>
  <si>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</si>
  <si>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</si>
  <si>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</si>
  <si>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</si>
  <si>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</si>
  <si>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</si>
  <si>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</si>
  <si>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</si>
  <si>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</si>
  <si>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</si>
  <si>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</si>
  <si>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</si>
  <si>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</si>
  <si>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</si>
  <si>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</si>
  <si>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</si>
  <si>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</si>
  <si>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</si>
  <si>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</si>
  <si>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</si>
  <si>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</si>
  <si>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</si>
  <si>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</si>
  <si>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</si>
  <si>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</si>
  <si>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</si>
  <si>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</si>
  <si>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</si>
  <si>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</si>
  <si>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</si>
  <si>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</si>
  <si>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</si>
  <si>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</si>
  <si>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</si>
  <si>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</si>
  <si>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</si>
  <si>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</si>
  <si>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</si>
  <si>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</si>
  <si>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</si>
  <si>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</si>
  <si>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</si>
  <si>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</si>
  <si>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</si>
  <si>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</si>
  <si>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</si>
  <si>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</si>
  <si>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</si>
  <si>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</si>
  <si>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</si>
  <si>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</si>
  <si>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</si>
  <si>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</si>
  <si>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</si>
  <si>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</si>
  <si>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</si>
  <si>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</si>
  <si>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</si>
  <si>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</si>
  <si>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</si>
  <si>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</si>
  <si>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</si>
  <si>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</si>
  <si>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</si>
  <si>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</si>
  <si>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</si>
  <si>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</si>
  <si>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</si>
  <si>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</si>
  <si>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</si>
  <si>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</si>
  <si>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</si>
  <si>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</si>
  <si>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</si>
  <si>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</si>
  <si>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</si>
  <si>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</si>
  <si>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</si>
  <si>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</si>
  <si>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</si>
  <si>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</si>
  <si>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</si>
  <si>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</si>
  <si>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</si>
  <si>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</si>
  <si>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</si>
  <si>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</si>
  <si>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</si>
  <si>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</si>
  <si>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</si>
  <si>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</si>
  <si>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</si>
  <si>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</si>
  <si>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</si>
  <si>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</si>
  <si>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</si>
  <si>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</si>
  <si>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</si>
  <si>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</si>
  <si>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</si>
  <si>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</si>
  <si>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</si>
  <si>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</si>
  <si>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</si>
  <si>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</si>
  <si>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</si>
  <si>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</si>
  <si>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</si>
  <si>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</si>
  <si>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</si>
  <si>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</si>
  <si>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</si>
  <si>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</si>
  <si>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</si>
  <si>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</si>
  <si>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</si>
  <si>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</si>
  <si>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</si>
  <si>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</si>
  <si>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</si>
  <si>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</si>
  <si>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</si>
  <si>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</si>
  <si>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</si>
  <si>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</si>
  <si>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</si>
  <si>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</si>
  <si>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</si>
  <si>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</si>
  <si>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</si>
  <si>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</si>
  <si>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</si>
  <si>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</si>
  <si>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</si>
  <si>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</si>
  <si>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</si>
  <si>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</si>
  <si>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</si>
  <si>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</si>
  <si>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</si>
  <si>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</si>
  <si>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</si>
  <si>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</si>
  <si>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</si>
  <si>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</si>
  <si>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</si>
  <si>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</si>
  <si>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</si>
  <si>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</si>
  <si>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</si>
  <si>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</si>
  <si>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</si>
  <si>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</si>
  <si>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</si>
  <si>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</si>
  <si>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</si>
  <si>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</si>
  <si>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</si>
  <si>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</si>
  <si>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</si>
  <si>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</si>
  <si>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</si>
  <si>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</si>
  <si>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</si>
  <si>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</si>
  <si>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</si>
  <si>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</si>
  <si>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</si>
  <si>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</si>
  <si>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</si>
  <si>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</si>
  <si>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</si>
  <si>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</si>
  <si>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</si>
  <si>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</si>
  <si>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</si>
  <si>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</si>
  <si>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</si>
  <si>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</si>
  <si>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</si>
  <si>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</si>
  <si>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</si>
  <si>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</si>
  <si>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</si>
  <si>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</si>
  <si>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</si>
  <si>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</si>
  <si>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</si>
  <si>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</si>
  <si>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</si>
  <si>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</si>
  <si>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</si>
  <si>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</si>
  <si>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</si>
  <si>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</si>
  <si>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</si>
  <si>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</si>
  <si>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</si>
  <si>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</si>
  <si>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</si>
  <si>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</si>
  <si>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</si>
  <si>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</si>
  <si>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</si>
  <si>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</si>
  <si>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</si>
  <si>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</si>
  <si>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</si>
  <si>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</si>
  <si>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</si>
  <si>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</si>
  <si>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</si>
  <si>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</si>
  <si>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</si>
  <si>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</si>
  <si>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</si>
  <si>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</si>
  <si>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</si>
  <si>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</si>
  <si>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</si>
  <si>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</si>
  <si>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</si>
  <si>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</si>
  <si>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</si>
  <si>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</si>
  <si>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</si>
  <si>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</si>
  <si>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</si>
  <si>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</si>
  <si>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</si>
  <si>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</si>
  <si>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</si>
  <si>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</si>
  <si>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</si>
  <si>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</si>
  <si>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</si>
  <si>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</si>
  <si>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</si>
  <si>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</si>
  <si>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</si>
  <si>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</si>
  <si>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</si>
  <si>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</si>
  <si>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</si>
  <si>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</si>
  <si>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</si>
  <si>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</si>
  <si>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</si>
  <si>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</si>
  <si>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</si>
  <si>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</si>
  <si>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</si>
  <si>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</si>
  <si>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</si>
  <si>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</si>
  <si>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</si>
  <si>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</si>
  <si>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</si>
  <si>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</si>
  <si>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</si>
  <si>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</si>
  <si>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</si>
  <si>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</si>
  <si>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</si>
  <si>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</si>
  <si>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</si>
  <si>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</si>
  <si>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</si>
  <si>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</si>
  <si>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</si>
  <si>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</si>
  <si>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</si>
  <si>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</si>
  <si>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</si>
  <si>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</si>
  <si>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</si>
  <si>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</si>
  <si>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</si>
  <si>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</si>
  <si>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</si>
  <si>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</si>
  <si>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</si>
  <si>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</si>
  <si>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</si>
  <si>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</si>
  <si>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</si>
  <si>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</si>
  <si>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</si>
  <si>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</si>
  <si>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</si>
  <si>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</si>
  <si>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</si>
  <si>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</si>
  <si>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</si>
  <si>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</si>
  <si>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</si>
  <si>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</si>
  <si>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</si>
  <si>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</si>
  <si>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</si>
  <si>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</si>
  <si>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</si>
  <si>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</si>
  <si>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</si>
  <si>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</si>
  <si>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</si>
  <si>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</si>
  <si>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</si>
  <si>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</si>
  <si>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</si>
  <si>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</si>
  <si>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</si>
  <si>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</si>
  <si>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</si>
  <si>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</si>
  <si>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</si>
  <si>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</si>
  <si>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</si>
  <si>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</si>
  <si>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</si>
  <si>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</si>
  <si>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</si>
  <si>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</si>
  <si>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</si>
  <si>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</si>
  <si>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</si>
  <si>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</si>
  <si>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</si>
  <si>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</si>
  <si>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</si>
  <si>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</si>
  <si>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</si>
  <si>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</si>
  <si>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</si>
  <si>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</si>
  <si>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</si>
  <si>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</si>
  <si>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</si>
  <si>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</si>
  <si>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</si>
  <si>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</si>
  <si>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</si>
  <si>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</si>
  <si>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</si>
  <si>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</si>
  <si>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</si>
  <si>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</si>
  <si>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</si>
  <si>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</si>
  <si>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</si>
  <si>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</si>
  <si>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</si>
  <si>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</si>
  <si>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</si>
  <si>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</si>
  <si>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</si>
  <si>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</si>
  <si>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</si>
  <si>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</si>
  <si>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</si>
  <si>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</si>
  <si>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</si>
  <si>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</si>
  <si>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</si>
  <si>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</si>
  <si>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</si>
  <si>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</si>
  <si>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</si>
  <si>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</si>
  <si>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</si>
  <si>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</si>
  <si>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</si>
  <si>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</si>
  <si>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</si>
  <si>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</si>
  <si>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</si>
  <si>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</si>
  <si>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</si>
  <si>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</si>
  <si>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</si>
  <si>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</si>
  <si>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</si>
  <si>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</si>
  <si>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</si>
  <si>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</si>
  <si>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</si>
  <si>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</si>
  <si>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</si>
  <si>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</si>
  <si>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</si>
  <si>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</si>
  <si>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</si>
  <si>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</si>
  <si>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</si>
  <si>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</si>
  <si>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</si>
  <si>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</si>
  <si>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</si>
  <si>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</si>
  <si>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</si>
  <si>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</si>
  <si>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</si>
  <si>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</si>
  <si>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</si>
  <si>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</si>
  <si>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</si>
  <si>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</si>
  <si>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</si>
  <si>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</si>
  <si>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</si>
  <si>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</si>
  <si>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</si>
  <si>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</si>
  <si>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</si>
  <si>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</si>
  <si>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</si>
  <si>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</si>
  <si>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</si>
  <si>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</si>
  <si>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</si>
  <si>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</si>
  <si>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</si>
  <si>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</si>
  <si>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</si>
  <si>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</si>
  <si>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</si>
  <si>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</si>
  <si>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</si>
  <si>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</si>
  <si>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</si>
  <si>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</si>
  <si>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</si>
  <si>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</si>
  <si>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</si>
  <si>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</si>
  <si>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</si>
  <si>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</si>
  <si>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</si>
  <si>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</si>
  <si>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</si>
  <si>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</si>
  <si>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</si>
  <si>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</si>
  <si>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</si>
  <si>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</si>
  <si>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</si>
  <si>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</si>
  <si>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</si>
  <si>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</si>
  <si>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</si>
  <si>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</si>
  <si>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</si>
  <si>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</si>
  <si>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</si>
  <si>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</si>
  <si>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</si>
  <si>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</si>
  <si>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</si>
  <si>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</si>
  <si>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</si>
  <si>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</si>
  <si>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</si>
  <si>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</si>
  <si>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</si>
  <si>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</si>
  <si>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</si>
  <si>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</si>
  <si>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</si>
  <si>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</si>
  <si>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</si>
  <si>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</si>
  <si>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</si>
  <si>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</si>
  <si>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</si>
  <si>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</si>
  <si>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</si>
  <si>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</si>
  <si>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</si>
  <si>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</si>
  <si>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</si>
  <si>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</si>
  <si>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</si>
  <si>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</si>
  <si>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</si>
  <si>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</si>
  <si>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</si>
  <si>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</si>
  <si>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</si>
  <si>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</si>
  <si>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</si>
  <si>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</si>
  <si>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</si>
  <si>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</si>
  <si>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</si>
  <si>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</si>
  <si>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</si>
  <si>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</si>
  <si>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</si>
  <si>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</si>
  <si>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</si>
  <si>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</si>
  <si>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</si>
  <si>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</si>
  <si>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</si>
  <si>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</si>
  <si>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</si>
  <si>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</si>
  <si>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</si>
  <si>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</si>
  <si>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</si>
  <si>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</si>
  <si>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</si>
  <si>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</si>
  <si>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</si>
  <si>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</si>
  <si>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</si>
  <si>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</si>
  <si>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</si>
  <si>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</si>
  <si>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</si>
  <si>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</si>
  <si>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</si>
  <si>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</si>
  <si>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</si>
  <si>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</si>
  <si>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</si>
  <si>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</si>
  <si>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</si>
  <si>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</si>
  <si>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</si>
  <si>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</si>
  <si>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</si>
  <si>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</si>
  <si>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</si>
  <si>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</si>
  <si>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</si>
  <si>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</si>
  <si>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</si>
  <si>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</si>
  <si>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</si>
  <si>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</si>
  <si>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</si>
  <si>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</si>
  <si>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</si>
  <si>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</si>
  <si>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</si>
  <si>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</si>
  <si>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</si>
  <si>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</si>
  <si>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</si>
  <si>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</si>
  <si>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</si>
  <si>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</si>
  <si>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</si>
  <si>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</si>
  <si>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</si>
  <si>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</si>
  <si>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</si>
  <si>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</si>
  <si>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</si>
  <si>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</si>
  <si>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</si>
  <si>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</si>
  <si>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</si>
  <si>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</si>
  <si>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</si>
  <si>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</si>
  <si>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</si>
  <si>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</si>
  <si>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</si>
  <si>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</si>
  <si>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</si>
  <si>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</si>
  <si>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</si>
  <si>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</si>
  <si>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</si>
  <si>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</si>
  <si>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</si>
  <si>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</si>
  <si>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</si>
  <si>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</si>
  <si>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</si>
  <si>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</si>
  <si>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</si>
  <si>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</si>
  <si>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</si>
  <si>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</si>
  <si>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</si>
  <si>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</si>
  <si>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</si>
  <si>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</si>
  <si>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</si>
  <si>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</si>
  <si>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</si>
  <si>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</si>
  <si>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</si>
  <si>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</si>
  <si>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</si>
  <si>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</si>
  <si>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</si>
  <si>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</si>
  <si>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</si>
  <si>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</si>
  <si>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</si>
  <si>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</si>
  <si>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</si>
  <si>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</si>
  <si>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</si>
  <si>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</si>
  <si>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</si>
  <si>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</si>
  <si>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</si>
  <si>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</si>
  <si>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</si>
  <si>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</si>
  <si>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</si>
  <si>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</si>
  <si>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</si>
  <si>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</si>
  <si>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</si>
  <si>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</si>
  <si>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</si>
  <si>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</si>
  <si>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</si>
  <si>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</si>
  <si>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</si>
  <si>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</si>
  <si>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</si>
  <si>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</si>
  <si>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</si>
  <si>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</si>
  <si>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</si>
  <si>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</si>
  <si>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</si>
  <si>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</si>
  <si>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</si>
  <si>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</si>
  <si>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</si>
  <si>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</si>
  <si>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</si>
  <si>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</si>
  <si>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</si>
  <si>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</si>
  <si>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</si>
  <si>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</si>
  <si>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</si>
  <si>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</si>
  <si>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</si>
  <si>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</si>
  <si>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</si>
  <si>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</si>
  <si>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</si>
  <si>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</si>
  <si>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</si>
  <si>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</si>
  <si>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</si>
  <si>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</si>
  <si>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</si>
  <si>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</si>
  <si>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</si>
  <si>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</si>
  <si>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</si>
  <si>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</si>
  <si>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</si>
  <si>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</si>
  <si>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</si>
  <si>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</si>
  <si>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</si>
  <si>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</si>
  <si>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</si>
  <si>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</si>
  <si>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</si>
  <si>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</si>
  <si>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</si>
  <si>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</si>
  <si>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</si>
  <si>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</si>
  <si>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</si>
  <si>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</si>
  <si>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</si>
  <si>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</si>
  <si>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</si>
  <si>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</si>
  <si>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</si>
  <si>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</si>
  <si>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</si>
  <si>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</si>
  <si>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</si>
  <si>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</si>
  <si>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</si>
  <si>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</si>
  <si>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</si>
  <si>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</si>
  <si>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</si>
  <si>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</si>
  <si>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</si>
  <si>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</si>
  <si>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</si>
  <si>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</si>
  <si>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</si>
  <si>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</si>
  <si>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</si>
  <si>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</si>
  <si>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</si>
  <si>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</si>
  <si>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</si>
  <si>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</si>
  <si>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</si>
  <si>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</si>
  <si>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</si>
  <si>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</si>
  <si>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</si>
  <si>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</si>
  <si>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</si>
  <si>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</si>
  <si>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</si>
  <si>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</si>
  <si>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</si>
  <si>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</si>
  <si>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</si>
  <si>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</si>
  <si>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</si>
  <si>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</si>
  <si>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</si>
  <si>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</si>
  <si>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</si>
  <si>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</si>
  <si>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</si>
  <si>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</si>
  <si>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</si>
  <si>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</si>
  <si>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</si>
  <si>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</si>
  <si>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</si>
  <si>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</si>
  <si>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</si>
  <si>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</si>
  <si>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</si>
  <si>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</si>
  <si>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</si>
  <si>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</si>
  <si>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</si>
  <si>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</si>
  <si>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</si>
  <si>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</si>
  <si>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</si>
  <si>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</si>
  <si>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</si>
  <si>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</si>
  <si>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</si>
  <si>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</si>
  <si>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</si>
  <si>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</si>
  <si>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</si>
  <si>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</si>
  <si>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</si>
  <si>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</si>
  <si>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</si>
  <si>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</si>
  <si>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</si>
  <si>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</si>
  <si>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</si>
  <si>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</si>
  <si>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</si>
  <si>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</si>
  <si>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</si>
  <si>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</si>
  <si>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</si>
  <si>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</si>
  <si>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</si>
  <si>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</si>
  <si>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</si>
  <si>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</si>
  <si>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</si>
  <si>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</si>
  <si>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</si>
  <si>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</si>
  <si>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</si>
  <si>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</si>
  <si>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</si>
  <si>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</si>
  <si>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</si>
  <si>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</si>
  <si>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</si>
  <si>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</si>
  <si>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</si>
  <si>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</si>
  <si>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</si>
  <si>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</si>
  <si>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</si>
  <si>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</si>
  <si>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</si>
  <si>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</si>
  <si>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</si>
  <si>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</si>
  <si>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</si>
  <si>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</si>
  <si>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</si>
  <si>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</si>
  <si>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</si>
  <si>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</si>
  <si>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</si>
  <si>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</si>
  <si>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</si>
  <si>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</si>
  <si>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</si>
  <si>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</si>
  <si>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</si>
  <si>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</si>
  <si>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</si>
  <si>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</si>
  <si>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</si>
  <si>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</si>
  <si>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</si>
  <si>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</si>
  <si>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</si>
  <si>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</si>
  <si>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</si>
  <si>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</si>
  <si>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</si>
  <si>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</si>
  <si>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</si>
  <si>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</si>
  <si>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</si>
  <si>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</si>
  <si>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</si>
  <si>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</si>
  <si>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</si>
  <si>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</si>
  <si>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</si>
  <si>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</si>
  <si>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</si>
  <si>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</si>
  <si>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</si>
  <si>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</si>
  <si>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</si>
  <si>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</si>
  <si>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</si>
  <si>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</si>
  <si>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</si>
  <si>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</si>
  <si>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</si>
  <si>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</si>
  <si>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</si>
  <si>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</si>
  <si>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</si>
  <si>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</si>
  <si>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</si>
  <si>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</si>
  <si>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</si>
  <si>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</si>
  <si>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</si>
  <si>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</si>
  <si>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</si>
  <si>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</si>
  <si>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</si>
  <si>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</si>
  <si>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</si>
  <si>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</si>
  <si>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</si>
  <si>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</si>
  <si>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</si>
  <si>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</si>
  <si>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</si>
  <si>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</si>
  <si>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</si>
  <si>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</si>
  <si>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</si>
  <si>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</si>
  <si>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</si>
  <si>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</si>
  <si>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</si>
  <si>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</si>
  <si>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</si>
  <si>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</si>
  <si>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</si>
  <si>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</si>
  <si>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</si>
  <si>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</si>
  <si>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</si>
  <si>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</si>
  <si>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</si>
  <si>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</si>
  <si>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</si>
  <si>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</si>
  <si>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</si>
  <si>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</si>
  <si>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</si>
  <si>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</si>
  <si>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</si>
  <si>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</si>
  <si>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</si>
  <si>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</si>
  <si>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</si>
  <si>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</si>
  <si>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</si>
  <si>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</si>
  <si>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</si>
  <si>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</si>
  <si>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</si>
  <si>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</si>
  <si>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</si>
  <si>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</si>
  <si>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</si>
  <si>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</si>
  <si>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</si>
  <si>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</si>
  <si>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</si>
  <si>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</si>
  <si>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</si>
  <si>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</si>
  <si>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</si>
  <si>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</si>
  <si>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</si>
  <si>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</si>
  <si>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</si>
  <si>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</si>
  <si>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</si>
  <si>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</si>
  <si>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</si>
  <si>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</si>
  <si>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</si>
  <si>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</si>
  <si>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</si>
  <si>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</si>
  <si>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</si>
  <si>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</si>
  <si>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</si>
  <si>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</si>
  <si>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</si>
  <si>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</si>
  <si>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</si>
  <si>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</si>
  <si>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</si>
  <si>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</si>
  <si>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</si>
  <si>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</si>
  <si>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</si>
  <si>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</si>
  <si>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</si>
  <si>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</si>
  <si>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</si>
  <si>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</si>
  <si>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</si>
  <si>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</si>
  <si>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</si>
  <si>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</si>
  <si>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</si>
  <si>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</si>
  <si>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</si>
  <si>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</si>
  <si>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</si>
  <si>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</si>
  <si>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</si>
  <si>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</si>
  <si>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</si>
  <si>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</si>
  <si>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</si>
  <si>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</si>
  <si>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</si>
  <si>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</si>
  <si>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</si>
  <si>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</si>
  <si>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</si>
  <si>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</si>
  <si>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</si>
  <si>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</si>
  <si>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</si>
  <si>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</si>
  <si>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</si>
  <si>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</si>
  <si>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</si>
  <si>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</si>
  <si>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</si>
  <si>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</si>
  <si>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</si>
  <si>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</si>
  <si>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</si>
  <si>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</si>
  <si>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</si>
  <si>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</si>
  <si>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</si>
  <si>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</si>
  <si>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</si>
  <si>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</si>
  <si>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</si>
  <si>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</si>
  <si>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</si>
  <si>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</si>
  <si>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</si>
  <si>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</si>
  <si>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</si>
  <si>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</si>
  <si>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</si>
  <si>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</si>
  <si>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</si>
  <si>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</si>
  <si>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</si>
  <si>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</si>
  <si>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</si>
  <si>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</si>
  <si>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</si>
  <si>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</si>
  <si>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</si>
  <si>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</si>
  <si>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</si>
  <si>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</si>
  <si>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</si>
  <si>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</si>
  <si>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</si>
  <si>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</si>
  <si>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</si>
  <si>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</si>
  <si>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</si>
  <si>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</si>
  <si>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</si>
  <si>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</si>
  <si>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</si>
  <si>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</si>
  <si>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</si>
  <si>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</si>
  <si>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</si>
  <si>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</si>
  <si>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</si>
  <si>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</si>
  <si>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</si>
  <si>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</si>
  <si>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</si>
  <si>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</si>
  <si>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</si>
  <si>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</si>
  <si>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</si>
  <si>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</si>
  <si>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</si>
  <si>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</si>
  <si>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</si>
  <si>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</si>
  <si>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</si>
  <si>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</si>
  <si>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</si>
  <si>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</si>
  <si>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</si>
  <si>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</si>
  <si>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</si>
  <si>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</si>
  <si>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</si>
  <si>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</si>
  <si>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</si>
  <si>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</si>
  <si>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</si>
  <si>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</si>
  <si>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</si>
  <si>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</si>
  <si>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</si>
  <si>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</si>
  <si>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</si>
  <si>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</si>
  <si>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</si>
  <si>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</si>
  <si>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</si>
  <si>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</si>
  <si>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</si>
  <si>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</si>
  <si>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</si>
  <si>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</si>
  <si>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</si>
  <si>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</si>
  <si>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</si>
  <si>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</si>
  <si>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</si>
  <si>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</si>
  <si>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</si>
  <si>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</si>
  <si>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</si>
  <si>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</si>
  <si>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</si>
  <si>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</si>
  <si>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</si>
  <si>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</si>
  <si>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</si>
  <si>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</si>
  <si>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</si>
  <si>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</si>
  <si>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</si>
  <si>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</si>
  <si>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</si>
  <si>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</si>
  <si>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</si>
  <si>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</si>
  <si>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</si>
  <si>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</si>
  <si>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</si>
  <si>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</si>
  <si>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</si>
  <si>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</si>
  <si>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</si>
  <si>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</si>
  <si>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</si>
  <si>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</si>
  <si>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</si>
  <si>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</si>
  <si>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</si>
  <si>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</si>
  <si>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</si>
  <si>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</si>
  <si>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</si>
  <si>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</si>
  <si>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</si>
  <si>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</si>
  <si>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</si>
  <si>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</si>
  <si>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</si>
  <si>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</si>
  <si>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</si>
  <si>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</si>
  <si>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</si>
  <si>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</si>
  <si>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</si>
  <si>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</si>
  <si>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</si>
  <si>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</si>
  <si>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</si>
  <si>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</si>
  <si>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</si>
  <si>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</si>
  <si>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</si>
  <si>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</si>
  <si>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</si>
  <si>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</si>
  <si>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</si>
  <si>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</si>
  <si>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</si>
  <si>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</si>
  <si>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</si>
  <si>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</si>
  <si>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</si>
  <si>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</si>
  <si>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</si>
  <si>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</si>
  <si>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</si>
  <si>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</si>
  <si>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</si>
  <si>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</si>
  <si>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</si>
  <si>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</si>
  <si>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</si>
  <si>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</si>
  <si>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</si>
  <si>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</si>
  <si>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</si>
  <si>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</si>
  <si>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</si>
  <si>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</si>
  <si>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</si>
  <si>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</si>
  <si>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</si>
  <si>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</si>
  <si>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</si>
  <si>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</si>
  <si>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</si>
  <si>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</si>
  <si>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</si>
  <si>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</si>
  <si>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</si>
  <si>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</si>
  <si>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</si>
  <si>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</si>
  <si>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</si>
  <si>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</si>
  <si>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</si>
  <si>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</si>
  <si>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</si>
  <si>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</si>
  <si>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</si>
  <si>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</si>
  <si>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</si>
  <si>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</si>
  <si>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</si>
  <si>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</si>
  <si>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</si>
  <si>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</si>
  <si>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</si>
  <si>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</si>
  <si>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</si>
  <si>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</si>
  <si>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</si>
  <si>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</si>
  <si>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</si>
  <si>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</si>
  <si>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</si>
  <si>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</si>
  <si>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</si>
  <si>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</si>
  <si>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</si>
  <si>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</si>
  <si>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</si>
  <si>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</si>
  <si>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</si>
  <si>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</si>
  <si>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</si>
  <si>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</si>
  <si>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</si>
  <si>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</si>
  <si>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</si>
  <si>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</si>
  <si>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</si>
  <si>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</si>
  <si>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</si>
  <si>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</si>
  <si>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</si>
  <si>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</si>
  <si>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</si>
  <si>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</si>
  <si>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</si>
  <si>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</si>
  <si>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</si>
  <si>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</si>
  <si>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</si>
  <si>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</si>
  <si>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</si>
  <si>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</si>
  <si>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</si>
  <si>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</si>
  <si>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</si>
  <si>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</si>
  <si>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</si>
  <si>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</si>
  <si>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</si>
  <si>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</si>
  <si>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</si>
  <si>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</si>
  <si>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</si>
  <si>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</si>
  <si>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</si>
  <si>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</si>
  <si>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</si>
  <si>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</si>
  <si>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</si>
  <si>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</si>
  <si>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</si>
  <si>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</si>
  <si>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</si>
  <si>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</si>
  <si>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</si>
  <si>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</si>
  <si>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</si>
  <si>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</si>
  <si>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</si>
  <si>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</si>
  <si>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</si>
  <si>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</si>
  <si>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</si>
  <si>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</si>
  <si>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</si>
  <si>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</si>
  <si>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</si>
  <si>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</si>
  <si>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</si>
  <si>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</si>
  <si>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</si>
  <si>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</si>
  <si>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</si>
  <si>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</si>
  <si>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</si>
  <si>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</si>
  <si>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</si>
  <si>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</si>
  <si>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</si>
  <si>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</si>
  <si>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</si>
  <si>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</si>
  <si>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</si>
  <si>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</si>
  <si>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</si>
  <si>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</si>
  <si>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</si>
  <si>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</si>
  <si>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</si>
  <si>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</si>
  <si>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</si>
  <si>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</si>
  <si>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</si>
  <si>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</si>
  <si>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</si>
  <si>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</si>
  <si>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</si>
  <si>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</si>
  <si>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</si>
  <si>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</si>
  <si>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</si>
  <si>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</si>
  <si>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</si>
  <si>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</si>
  <si>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</si>
  <si>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</si>
  <si>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</si>
  <si>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</si>
  <si>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</si>
  <si>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</si>
  <si>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</si>
  <si>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</si>
  <si>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</si>
  <si>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</si>
  <si>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</si>
  <si>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</si>
  <si>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</si>
  <si>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</si>
  <si>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</si>
  <si>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</si>
  <si>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</si>
  <si>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</si>
  <si>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</si>
  <si>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</si>
  <si>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</si>
  <si>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</si>
  <si>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</si>
  <si>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</si>
  <si>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</si>
  <si>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</si>
  <si>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</si>
  <si>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</si>
  <si>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</si>
  <si>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</si>
  <si>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</si>
  <si>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</si>
  <si>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</si>
  <si>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</si>
  <si>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</si>
  <si>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</si>
  <si>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</si>
  <si>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</si>
  <si>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</si>
  <si>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</si>
  <si>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</si>
  <si>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</si>
  <si>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</si>
  <si>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</si>
  <si>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</si>
  <si>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</si>
  <si>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</si>
  <si>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</si>
  <si>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</si>
  <si>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</si>
  <si>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</si>
  <si>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</si>
  <si>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</si>
  <si>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</si>
  <si>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</si>
  <si>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</si>
  <si>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</si>
  <si>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</si>
  <si>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</si>
  <si>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</si>
  <si>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</si>
  <si>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</si>
  <si>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</si>
  <si>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</si>
  <si>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</si>
  <si>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</si>
  <si>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</si>
  <si>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</si>
  <si>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</si>
  <si>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</si>
  <si>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</si>
  <si>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</si>
  <si>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</si>
  <si>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</si>
  <si>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</si>
  <si>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</si>
  <si>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</si>
  <si>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</si>
  <si>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</si>
  <si>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</si>
  <si>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</si>
  <si>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</si>
  <si>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</si>
  <si>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</si>
  <si>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</si>
  <si>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</si>
  <si>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</si>
  <si>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</si>
  <si>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</si>
  <si>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</si>
  <si>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</si>
  <si>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</si>
  <si>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</si>
  <si>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</si>
  <si>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</si>
  <si>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</si>
  <si>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</si>
  <si>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</si>
  <si>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</si>
  <si>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</si>
  <si>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</si>
  <si>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</si>
  <si>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</si>
  <si>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</si>
  <si>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</si>
  <si>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</si>
  <si>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</si>
  <si>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</si>
  <si>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</si>
  <si>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</si>
  <si>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</si>
  <si>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</si>
  <si>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</si>
  <si>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</si>
  <si>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</si>
  <si>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</si>
  <si>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</si>
  <si>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</si>
  <si>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</si>
  <si>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</si>
  <si>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</si>
  <si>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</si>
  <si>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</si>
  <si>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</si>
  <si>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</si>
  <si>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</si>
  <si>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</si>
  <si>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</si>
  <si>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</si>
  <si>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</si>
  <si>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</si>
  <si>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</si>
  <si>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</si>
  <si>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</si>
  <si>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</si>
  <si>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</si>
  <si>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</si>
  <si>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</si>
  <si>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</si>
  <si>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</si>
  <si>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</si>
  <si>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</si>
  <si>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</si>
  <si>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</si>
  <si>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</si>
  <si>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</si>
  <si>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</si>
  <si>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</si>
  <si>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</si>
  <si>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</si>
  <si>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</si>
  <si>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</si>
  <si>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</si>
  <si>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</si>
  <si>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</si>
  <si>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</si>
  <si>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</si>
  <si>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</si>
  <si>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</si>
  <si>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</si>
  <si>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</si>
  <si>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</si>
  <si>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</si>
  <si>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</si>
  <si>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</si>
  <si>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</si>
  <si>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</si>
  <si>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</si>
  <si>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</si>
  <si>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</si>
  <si>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</si>
  <si>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</si>
  <si>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</si>
  <si>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</si>
  <si>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</si>
  <si>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</si>
  <si>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</si>
  <si>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</si>
  <si>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</si>
  <si>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</si>
  <si>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</si>
  <si>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</si>
  <si>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</si>
  <si>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</si>
  <si>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</si>
  <si>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</si>
  <si>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</si>
  <si>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</si>
  <si>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</si>
  <si>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</si>
  <si>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</si>
  <si>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</si>
  <si>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</si>
  <si>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</si>
  <si>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</si>
  <si>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</si>
  <si>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</si>
  <si>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</si>
  <si>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</si>
  <si>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</si>
  <si>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</si>
  <si>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</si>
  <si>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</si>
  <si>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</si>
  <si>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</si>
  <si>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</si>
  <si>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</si>
  <si>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</si>
  <si>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</si>
  <si>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</si>
  <si>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</si>
  <si>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</si>
  <si>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</si>
  <si>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</si>
  <si>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</si>
  <si>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</si>
  <si>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</si>
  <si>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</si>
  <si>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</si>
  <si>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</si>
  <si>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</si>
  <si>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</si>
  <si>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</si>
  <si>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</si>
  <si>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</si>
  <si>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</si>
  <si>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</si>
  <si>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</si>
  <si>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</si>
  <si>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</si>
  <si>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</si>
  <si>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</si>
  <si>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</si>
  <si>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</si>
  <si>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</si>
  <si>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</si>
  <si>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</si>
  <si>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</si>
  <si>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</si>
  <si>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</si>
  <si>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</si>
  <si>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</si>
  <si>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</si>
  <si>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</si>
  <si>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</si>
  <si>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</si>
  <si>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</si>
  <si>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</si>
  <si>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</si>
  <si>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</si>
  <si>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</si>
  <si>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</si>
  <si>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</si>
  <si>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</si>
  <si>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</si>
  <si>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</si>
  <si>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</si>
  <si>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</si>
  <si>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</si>
  <si>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</si>
  <si>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</si>
  <si>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</si>
  <si>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</si>
  <si>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</si>
  <si>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</si>
  <si>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</si>
  <si>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</si>
  <si>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</si>
  <si>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</si>
  <si>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</si>
  <si>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</si>
  <si>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</si>
  <si>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</si>
  <si>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</si>
  <si>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</si>
  <si>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</si>
  <si>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</si>
  <si>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</si>
  <si>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</si>
  <si>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</si>
  <si>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</si>
  <si>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</si>
  <si>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</si>
  <si>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</si>
  <si>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</si>
  <si>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</si>
  <si>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</si>
  <si>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</si>
  <si>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</si>
  <si>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</si>
  <si>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</si>
  <si>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</si>
  <si>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</si>
  <si>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</si>
  <si>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</si>
  <si>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</si>
  <si>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</si>
  <si>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</si>
  <si>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</si>
  <si>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</si>
  <si>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</si>
  <si>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</si>
  <si>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</si>
  <si>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</si>
  <si>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</si>
  <si>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</si>
  <si>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</si>
  <si>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</si>
  <si>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</si>
  <si>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</si>
  <si>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</si>
  <si>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</si>
  <si>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</si>
  <si>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</si>
  <si>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</si>
  <si>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</si>
  <si>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</si>
  <si>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</si>
  <si>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</si>
  <si>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</si>
  <si>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</si>
  <si>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</si>
  <si>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</si>
  <si>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</si>
  <si>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</si>
  <si>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</si>
  <si>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</si>
  <si>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</si>
  <si>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</si>
  <si>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</si>
  <si>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</si>
  <si>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</si>
  <si>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</si>
  <si>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</si>
  <si>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</si>
  <si>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</si>
  <si>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</si>
  <si>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</si>
  <si>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</si>
  <si>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</si>
  <si>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</si>
  <si>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</si>
  <si>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</si>
  <si>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</si>
  <si>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</si>
  <si>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</si>
  <si>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</si>
  <si>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</si>
  <si>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</si>
  <si>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</si>
  <si>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</si>
  <si>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</si>
  <si>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</si>
  <si>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</si>
  <si>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</si>
  <si>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</si>
  <si>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</si>
  <si>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</si>
  <si>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</si>
  <si>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</si>
  <si>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</si>
  <si>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</si>
  <si>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</si>
  <si>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</si>
  <si>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</si>
  <si>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</si>
  <si>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</si>
  <si>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</si>
  <si>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</si>
  <si>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</si>
  <si>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</si>
  <si>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</si>
  <si>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</si>
  <si>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</si>
  <si>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</si>
  <si>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</si>
  <si>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</si>
  <si>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</si>
  <si>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</si>
  <si>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</si>
  <si>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</si>
  <si>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</si>
  <si>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</si>
  <si>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</si>
  <si>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</si>
  <si>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</si>
  <si>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</si>
  <si>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</si>
  <si>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</si>
  <si>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</si>
  <si>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</si>
  <si>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</si>
  <si>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</si>
  <si>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</si>
  <si>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</si>
  <si>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</si>
  <si>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</si>
  <si>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</si>
  <si>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</si>
  <si>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</si>
  <si>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</si>
  <si>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</si>
  <si>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</si>
  <si>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</si>
  <si>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</si>
  <si>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</si>
  <si>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</si>
  <si>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</si>
  <si>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</si>
  <si>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</si>
  <si>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</si>
  <si>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</si>
  <si>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</si>
  <si>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</si>
  <si>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</si>
  <si>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</si>
  <si>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</si>
  <si>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</si>
  <si>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</si>
  <si>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</si>
  <si>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</si>
  <si>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</si>
  <si>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</si>
  <si>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</si>
  <si>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</si>
  <si>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</si>
  <si>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</si>
  <si>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</si>
  <si>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</si>
  <si>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</si>
  <si>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</si>
  <si>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</si>
  <si>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</si>
  <si>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</si>
  <si>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</si>
  <si>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</si>
  <si>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</si>
  <si>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</si>
  <si>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</si>
  <si>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</si>
  <si>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</si>
  <si>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</si>
  <si>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</si>
  <si>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</si>
  <si>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</si>
  <si>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</si>
  <si>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</si>
  <si>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</si>
  <si>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</si>
  <si>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</si>
  <si>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</si>
  <si>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</si>
  <si>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</si>
  <si>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</si>
  <si>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</si>
  <si>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</si>
  <si>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</si>
  <si>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</si>
  <si>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</si>
  <si>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</si>
  <si>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</si>
  <si>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</si>
  <si>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</si>
  <si>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</si>
  <si>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</si>
  <si>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</si>
  <si>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</si>
  <si>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</si>
  <si>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</si>
  <si>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</si>
  <si>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</si>
  <si>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</si>
  <si>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</si>
  <si>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</si>
  <si>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</si>
  <si>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</si>
  <si>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</si>
  <si>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</si>
  <si>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</si>
  <si>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</si>
  <si>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</si>
  <si>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</si>
  <si>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</si>
  <si>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</si>
  <si>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</si>
  <si>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</si>
  <si>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</si>
  <si>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</si>
  <si>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</si>
  <si>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</si>
  <si>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</si>
  <si>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</si>
  <si>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</si>
  <si>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</si>
  <si>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</si>
  <si>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</si>
  <si>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</si>
  <si>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</si>
  <si>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</si>
  <si>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</si>
  <si>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</si>
  <si>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</si>
  <si>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</si>
  <si>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</si>
  <si>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</si>
  <si>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</si>
  <si>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</si>
  <si>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</si>
  <si>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</si>
  <si>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</si>
  <si>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</si>
  <si>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</si>
  <si>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</si>
  <si>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</si>
  <si>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</si>
  <si>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</si>
  <si>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</si>
  <si>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</si>
  <si>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</si>
  <si>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</si>
  <si>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</si>
  <si>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</si>
  <si>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</si>
  <si>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</si>
  <si>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</si>
  <si>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</si>
  <si>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</si>
  <si>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</si>
  <si>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</si>
  <si>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</si>
  <si>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</si>
  <si>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</si>
  <si>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</si>
  <si>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</si>
  <si>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</si>
  <si>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</si>
  <si>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</si>
  <si>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</si>
  <si>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</si>
  <si>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</si>
  <si>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</si>
  <si>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</si>
  <si>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</si>
  <si>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</si>
  <si>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</si>
  <si>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</si>
  <si>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</si>
  <si>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</si>
  <si>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</si>
  <si>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</si>
  <si>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</si>
  <si>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</si>
  <si>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</si>
  <si>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</si>
  <si>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</si>
  <si>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</si>
  <si>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</si>
  <si>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</si>
  <si>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</si>
  <si>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</si>
  <si>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</si>
  <si>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</si>
  <si>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</si>
  <si>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</si>
  <si>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</si>
  <si>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</si>
  <si>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</si>
  <si>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</si>
  <si>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</si>
  <si>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</si>
  <si>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</si>
  <si>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</si>
  <si>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</si>
  <si>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</si>
  <si>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</si>
  <si>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</si>
  <si>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</si>
  <si>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</si>
  <si>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</si>
  <si>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</si>
  <si>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</si>
  <si>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</si>
  <si>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</si>
  <si>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</si>
  <si>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</si>
  <si>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</si>
  <si>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</si>
  <si>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</si>
  <si>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</si>
  <si>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</si>
  <si>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</si>
  <si>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</si>
  <si>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</si>
  <si>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</si>
  <si>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</si>
  <si>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</si>
  <si>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</si>
  <si>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</si>
  <si>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</si>
  <si>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</si>
  <si>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</si>
  <si>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</si>
  <si>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</si>
  <si>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</si>
  <si>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</si>
  <si>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</si>
  <si>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</si>
  <si>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</si>
  <si>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</si>
  <si>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</si>
  <si>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</si>
  <si>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</si>
  <si>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</si>
  <si>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</si>
  <si>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</si>
  <si>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</si>
  <si>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</si>
  <si>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</si>
  <si>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</si>
  <si>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</si>
  <si>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</si>
  <si>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</si>
  <si>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</si>
  <si>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</si>
  <si>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</si>
  <si>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</si>
  <si>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</si>
  <si>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</si>
  <si>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</si>
  <si>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</si>
  <si>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</si>
  <si>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</si>
  <si>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</si>
  <si>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</si>
  <si>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</si>
  <si>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</si>
  <si>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</si>
  <si>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</si>
  <si>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</si>
  <si>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</si>
  <si>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</si>
  <si>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</si>
  <si>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</si>
  <si>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</si>
  <si>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</si>
  <si>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</si>
  <si>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</si>
  <si>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</si>
  <si>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</si>
  <si>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</si>
  <si>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</si>
  <si>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</si>
  <si>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</si>
  <si>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</si>
  <si>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</si>
  <si>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</si>
  <si>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</si>
  <si>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</si>
  <si>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</si>
  <si>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</si>
  <si>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</si>
  <si>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</si>
  <si>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</si>
  <si>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</si>
  <si>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</si>
  <si>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</si>
  <si>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</si>
  <si>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</si>
  <si>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</si>
  <si>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</si>
  <si>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</si>
  <si>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</si>
  <si>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</si>
  <si>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</si>
  <si>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</si>
  <si>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</si>
  <si>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</si>
  <si>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</si>
  <si>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</si>
  <si>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</si>
  <si>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</si>
  <si>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</si>
  <si>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</si>
  <si>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</si>
  <si>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</si>
  <si>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</si>
  <si>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</si>
  <si>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</si>
  <si>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</si>
  <si>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</si>
  <si>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</si>
  <si>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</si>
  <si>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</si>
  <si>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</si>
  <si>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</si>
  <si>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</si>
  <si>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</si>
  <si>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</si>
  <si>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</si>
  <si>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</si>
  <si>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</si>
  <si>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</si>
  <si>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</si>
  <si>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</si>
  <si>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</si>
  <si>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</si>
  <si>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</si>
  <si>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</si>
  <si>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</si>
  <si>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</si>
  <si>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</si>
  <si>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</si>
  <si>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</si>
  <si>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</si>
  <si>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</si>
  <si>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</si>
  <si>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</si>
  <si>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</si>
  <si>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</si>
  <si>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</si>
  <si>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</si>
  <si>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</si>
  <si>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</si>
  <si>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</si>
  <si>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</si>
  <si>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</si>
  <si>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</si>
  <si>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</si>
  <si>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</si>
  <si>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</si>
  <si>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</si>
  <si>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</si>
  <si>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</si>
  <si>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</si>
  <si>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</si>
  <si>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</si>
  <si>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</si>
  <si>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</si>
  <si>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</si>
  <si>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</si>
  <si>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</si>
  <si>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</si>
  <si>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</si>
  <si>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</si>
  <si>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</si>
  <si>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</si>
  <si>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</si>
  <si>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</si>
  <si>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</si>
  <si>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</si>
  <si>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</si>
  <si>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</si>
  <si>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</si>
  <si>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</si>
  <si>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</si>
  <si>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</si>
  <si>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</si>
  <si>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</si>
  <si>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</si>
  <si>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</si>
  <si>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</si>
  <si>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</si>
  <si>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</si>
  <si>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</si>
  <si>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</si>
  <si>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</si>
  <si>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</si>
  <si>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</si>
  <si>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</si>
  <si>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</si>
  <si>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</si>
  <si>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</si>
  <si>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</si>
  <si>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</si>
  <si>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</si>
  <si>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</si>
  <si>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</si>
  <si>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</si>
  <si>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</si>
  <si>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</si>
  <si>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</si>
  <si>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</si>
  <si>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</si>
  <si>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</si>
  <si>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</si>
  <si>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</si>
  <si>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</si>
  <si>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</si>
  <si>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</si>
  <si>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</si>
  <si>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</si>
  <si>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</si>
  <si>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</si>
  <si>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</si>
  <si>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</si>
  <si>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</si>
  <si>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</si>
  <si>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</si>
  <si>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</si>
  <si>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</si>
  <si>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</si>
  <si>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</si>
  <si>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</si>
  <si>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</si>
  <si>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</si>
  <si>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</si>
  <si>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</si>
  <si>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</si>
  <si>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</si>
  <si>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</si>
  <si>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</si>
  <si>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</si>
  <si>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</si>
  <si>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</si>
  <si>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</si>
  <si>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</si>
  <si>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</si>
  <si>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</si>
  <si>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</si>
  <si>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</si>
  <si>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</si>
  <si>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</si>
  <si>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</si>
  <si>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</si>
  <si>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</si>
  <si>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</si>
  <si>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</si>
  <si>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</si>
  <si>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</si>
  <si>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</si>
  <si>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</si>
  <si>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</si>
  <si>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</si>
  <si>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</si>
  <si>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</si>
  <si>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</si>
  <si>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</si>
  <si>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</si>
  <si>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</si>
  <si>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</si>
  <si>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</si>
  <si>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</si>
  <si>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</si>
  <si>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</si>
  <si>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</si>
  <si>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</si>
  <si>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</si>
  <si>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</si>
  <si>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</si>
  <si>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</si>
  <si>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</si>
  <si>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</si>
  <si>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</si>
  <si>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</si>
  <si>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</si>
  <si>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</si>
  <si>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</si>
  <si>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</si>
  <si>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</si>
  <si>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</si>
  <si>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</si>
  <si>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</si>
  <si>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</si>
  <si>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</si>
  <si>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</si>
  <si>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</si>
  <si>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</si>
  <si>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</si>
  <si>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</si>
  <si>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</si>
  <si>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</si>
  <si>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</si>
  <si>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</si>
  <si>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</si>
  <si>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</si>
  <si>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</si>
  <si>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</si>
  <si>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</si>
  <si>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</si>
  <si>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</si>
  <si>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</si>
  <si>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</si>
  <si>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</si>
  <si>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</si>
  <si>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</si>
  <si>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</si>
  <si>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</si>
  <si>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</si>
  <si>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</si>
  <si>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</si>
  <si>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</si>
  <si>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</si>
  <si>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</si>
  <si>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</si>
  <si>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</si>
  <si>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</si>
  <si>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</si>
  <si>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</si>
  <si>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</si>
  <si>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</si>
  <si>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</si>
  <si>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</si>
  <si>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</si>
  <si>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</si>
  <si>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</si>
  <si>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</si>
  <si>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</si>
  <si>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</si>
  <si>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</si>
  <si>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</si>
  <si>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</si>
  <si>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</si>
  <si>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</si>
  <si>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</si>
  <si>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</si>
  <si>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</si>
  <si>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</si>
  <si>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</si>
  <si>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</si>
  <si>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</si>
  <si>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</si>
  <si>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</si>
  <si>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</si>
  <si>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</si>
  <si>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</si>
  <si>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</si>
  <si>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</si>
  <si>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</si>
  <si>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</si>
  <si>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</si>
  <si>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</si>
  <si>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</si>
  <si>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</si>
  <si>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</si>
  <si>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</si>
  <si>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</si>
  <si>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</si>
  <si>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</si>
  <si>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</si>
  <si>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</si>
  <si>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</si>
  <si>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</si>
  <si>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</si>
  <si>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</si>
  <si>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</si>
  <si>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</si>
  <si>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</si>
  <si>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</si>
  <si>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</si>
  <si>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</si>
  <si>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</si>
  <si>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</si>
  <si>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</si>
  <si>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</si>
  <si>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</si>
  <si>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</si>
  <si>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</si>
  <si>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</si>
  <si>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</si>
  <si>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</si>
  <si>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</si>
  <si>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</si>
  <si>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</si>
  <si>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</si>
  <si>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</si>
  <si>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</si>
  <si>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</si>
  <si>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</si>
  <si>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</si>
  <si>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</si>
  <si>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</si>
  <si>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</si>
  <si>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</si>
  <si>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</si>
  <si>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</si>
  <si>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</si>
  <si>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</si>
  <si>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</si>
  <si>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</si>
  <si>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</si>
  <si>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</si>
  <si>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</si>
  <si>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</si>
  <si>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</si>
  <si>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</si>
  <si>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</si>
  <si>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</si>
  <si>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</si>
  <si>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</si>
  <si>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</si>
  <si>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</si>
  <si>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</si>
  <si>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</si>
  <si>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</si>
  <si>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</si>
  <si>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</si>
  <si>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</si>
  <si>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</si>
  <si>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</si>
  <si>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</si>
  <si>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</si>
  <si>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</si>
  <si>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</si>
  <si>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</si>
  <si>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</si>
  <si>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</si>
  <si>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</si>
  <si>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</si>
  <si>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</si>
  <si>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</si>
  <si>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</si>
  <si>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</si>
  <si>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</si>
  <si>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</si>
  <si>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</si>
  <si>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</si>
  <si>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</si>
  <si>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</si>
  <si>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</si>
  <si>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</si>
  <si>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</si>
  <si>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</si>
  <si>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</si>
  <si>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</si>
  <si>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</si>
  <si>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</si>
  <si>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</si>
  <si>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</si>
  <si>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</si>
  <si>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</si>
  <si>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</si>
  <si>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</si>
  <si>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</si>
  <si>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</si>
  <si>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</si>
  <si>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</si>
  <si>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</si>
  <si>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</si>
  <si>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</si>
  <si>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</si>
  <si>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</si>
  <si>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</si>
  <si>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</si>
  <si>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</si>
  <si>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</si>
  <si>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</si>
  <si>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</si>
  <si>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</si>
  <si>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</si>
  <si>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</si>
  <si>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</si>
  <si>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</si>
  <si>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</si>
  <si>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</si>
  <si>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</si>
  <si>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</si>
  <si>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</si>
  <si>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</si>
  <si>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</si>
  <si>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</si>
  <si>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</si>
  <si>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</si>
  <si>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</si>
  <si>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</si>
  <si>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</si>
  <si>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</si>
  <si>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</si>
  <si>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</si>
  <si>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</si>
  <si>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</si>
  <si>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</si>
  <si>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</si>
  <si>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</si>
  <si>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</si>
  <si>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</si>
  <si>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</si>
  <si>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</si>
  <si>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</si>
  <si>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</si>
  <si>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</si>
  <si>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</si>
  <si>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</si>
  <si>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</si>
  <si>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</si>
  <si>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</si>
  <si>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</si>
  <si>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</si>
  <si>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</si>
  <si>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</si>
  <si>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</si>
  <si>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</si>
  <si>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</si>
  <si>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</si>
  <si>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</si>
  <si>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</si>
  <si>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</si>
  <si>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</si>
  <si>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</si>
  <si>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</si>
  <si>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</si>
  <si>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</si>
  <si>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</si>
  <si>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</si>
  <si>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</si>
  <si>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</si>
  <si>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</si>
  <si>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</si>
  <si>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</si>
  <si>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</si>
  <si>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</si>
  <si>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</si>
  <si>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</si>
  <si>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</si>
  <si>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</si>
  <si>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</si>
  <si>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</si>
  <si>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</si>
  <si>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</si>
  <si>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</si>
  <si>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</si>
  <si>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</si>
  <si>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</si>
  <si>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</si>
  <si>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</si>
  <si>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</si>
  <si>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</si>
  <si>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</si>
  <si>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</si>
  <si>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</si>
  <si>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</si>
  <si>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</si>
  <si>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</si>
  <si>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</si>
  <si>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</si>
  <si>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</si>
  <si>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</si>
  <si>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</si>
  <si>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</si>
  <si>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</si>
  <si>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</si>
  <si>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</si>
  <si>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</si>
  <si>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</si>
  <si>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</si>
  <si>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</si>
  <si>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</si>
  <si>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</si>
  <si>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</si>
  <si>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</si>
  <si>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</si>
  <si>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</si>
  <si>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</si>
  <si>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</si>
  <si>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</si>
  <si>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</si>
  <si>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</si>
  <si>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</si>
  <si>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</si>
  <si>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</si>
  <si>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</si>
  <si>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</si>
  <si>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</si>
  <si>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</si>
  <si>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</si>
  <si>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</si>
  <si>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</si>
  <si>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</si>
  <si>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</si>
  <si>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</si>
  <si>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</si>
  <si>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</si>
  <si>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</si>
  <si>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</si>
  <si>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</si>
  <si>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</si>
  <si>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</si>
  <si>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</si>
  <si>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</si>
  <si>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</si>
  <si>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</si>
  <si>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</si>
  <si>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</si>
  <si>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</si>
  <si>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</si>
  <si>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</si>
  <si>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</si>
  <si>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</si>
  <si>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</si>
  <si>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</si>
  <si>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</si>
  <si>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</si>
  <si>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</si>
  <si>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</si>
  <si>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</si>
  <si>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</si>
  <si>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</si>
  <si>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</si>
  <si>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</si>
  <si>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</si>
  <si>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</si>
  <si>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</si>
  <si>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</si>
  <si>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</si>
  <si>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</si>
  <si>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</si>
  <si>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</si>
  <si>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</si>
  <si>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</si>
  <si>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</si>
  <si>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</si>
  <si>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</si>
  <si>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</si>
  <si>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</si>
  <si>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</si>
  <si>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</si>
  <si>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</si>
  <si>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</si>
  <si>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</si>
  <si>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</si>
  <si>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</si>
  <si>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</si>
  <si>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</si>
  <si>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</si>
  <si>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</si>
  <si>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</si>
  <si>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</si>
  <si>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</si>
  <si>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</si>
  <si>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</si>
  <si>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</si>
  <si>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</si>
  <si>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</si>
  <si>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</si>
  <si>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</si>
  <si>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</si>
  <si>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</si>
  <si>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</si>
  <si>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</si>
  <si>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</si>
  <si>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</si>
  <si>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</si>
  <si>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</si>
  <si>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</si>
  <si>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</si>
  <si>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</si>
  <si>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</si>
  <si>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</si>
  <si>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</si>
  <si>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</si>
  <si>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</si>
  <si>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</si>
  <si>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</si>
  <si>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</si>
  <si>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</si>
  <si>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</si>
  <si>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</si>
  <si>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</si>
  <si>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</si>
  <si>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</si>
  <si>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</si>
  <si>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</si>
  <si>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</si>
  <si>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</si>
  <si>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</si>
  <si>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</si>
  <si>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</si>
  <si>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</si>
  <si>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</si>
  <si>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</si>
  <si>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</si>
  <si>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</si>
  <si>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</si>
  <si>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</si>
  <si>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</si>
  <si>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</si>
  <si>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</si>
  <si>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</si>
  <si>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</si>
  <si>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</si>
  <si>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</si>
  <si>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</si>
  <si>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</si>
  <si>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</si>
  <si>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</si>
  <si>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</si>
  <si>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</si>
  <si>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</si>
  <si>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</si>
  <si>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</si>
  <si>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</si>
  <si>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</si>
  <si>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</si>
  <si>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</si>
  <si>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</si>
  <si>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</si>
  <si>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</si>
  <si>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</si>
  <si>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</si>
  <si>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</si>
  <si>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</si>
  <si>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</si>
  <si>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</si>
  <si>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</si>
  <si>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</si>
  <si>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</si>
  <si>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</si>
  <si>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</si>
  <si>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</si>
  <si>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</si>
  <si>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</si>
  <si>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</si>
  <si>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</si>
  <si>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</si>
  <si>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</si>
  <si>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</si>
  <si>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</si>
  <si>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</si>
  <si>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</si>
  <si>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</si>
  <si>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</si>
  <si>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</si>
  <si>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</si>
  <si>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</si>
  <si>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</si>
  <si>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</si>
  <si>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</si>
  <si>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</si>
  <si>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</si>
  <si>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</si>
  <si>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</si>
  <si>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</si>
  <si>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</si>
  <si>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</si>
  <si>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</si>
  <si>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</si>
  <si>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</si>
  <si>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</si>
  <si>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</si>
  <si>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</si>
  <si>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</si>
  <si>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</si>
  <si>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</si>
  <si>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</si>
  <si>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</si>
  <si>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</si>
  <si>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</si>
  <si>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</si>
  <si>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</si>
  <si>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</si>
  <si>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</si>
  <si>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</si>
  <si>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</si>
  <si>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</si>
  <si>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</si>
  <si>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</si>
  <si>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</si>
  <si>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</si>
  <si>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</si>
  <si>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</si>
  <si>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</si>
  <si>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</si>
  <si>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</si>
  <si>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</si>
  <si>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</si>
  <si>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</si>
  <si>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</si>
  <si>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</si>
  <si>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</si>
  <si>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</si>
  <si>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</si>
  <si>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</si>
  <si>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</si>
  <si>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</si>
  <si>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</si>
  <si>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</si>
  <si>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</si>
  <si>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</si>
  <si>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</si>
  <si>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</si>
  <si>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</si>
  <si>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</si>
  <si>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</si>
  <si>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</si>
  <si>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</si>
  <si>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</si>
  <si>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</si>
  <si>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</si>
  <si>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</si>
  <si>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</si>
  <si>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</si>
  <si>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</si>
  <si>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</si>
  <si>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</si>
  <si>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</si>
  <si>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</si>
  <si>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</si>
  <si>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</si>
  <si>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</si>
  <si>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</si>
  <si>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</si>
  <si>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</si>
  <si>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</si>
  <si>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</si>
  <si>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</si>
  <si>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</si>
  <si>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</si>
  <si>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</si>
  <si>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</si>
  <si>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</si>
  <si>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</si>
  <si>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</si>
  <si>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</si>
  <si>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</si>
  <si>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</si>
  <si>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</si>
  <si>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</si>
  <si>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</si>
  <si>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</si>
  <si>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</si>
  <si>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</si>
  <si>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</si>
  <si>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</si>
  <si>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</si>
  <si>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</si>
  <si>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</si>
  <si>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</si>
  <si>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</si>
  <si>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</si>
  <si>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</si>
  <si>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</si>
  <si>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</si>
  <si>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</si>
  <si>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</si>
  <si>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</si>
  <si>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</si>
  <si>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</si>
  <si>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</si>
  <si>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</si>
  <si>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</si>
  <si>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</si>
  <si>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</si>
  <si>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</si>
  <si>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</si>
  <si>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</si>
  <si>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</si>
  <si>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</si>
  <si>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</si>
  <si>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</si>
  <si>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</si>
  <si>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</si>
  <si>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</si>
  <si>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</si>
  <si>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</si>
  <si>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</si>
  <si>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</si>
  <si>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</si>
  <si>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</si>
  <si>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</si>
  <si>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</si>
  <si>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</si>
  <si>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</si>
  <si>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</si>
  <si>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</si>
  <si>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</si>
  <si>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</si>
  <si>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</si>
  <si>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</si>
  <si>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</si>
  <si>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</si>
  <si>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</si>
  <si>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</si>
  <si>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</si>
  <si>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</si>
  <si>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</si>
  <si>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</si>
  <si>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</si>
  <si>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</si>
  <si>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</si>
  <si>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</si>
  <si>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</si>
  <si>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</si>
  <si>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</si>
  <si>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</si>
  <si>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</si>
  <si>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</si>
  <si>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</si>
  <si>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</si>
  <si>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</si>
  <si>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</si>
  <si>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</si>
  <si>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</si>
  <si>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</si>
  <si>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</si>
  <si>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</si>
  <si>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</si>
  <si>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</si>
  <si>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</si>
  <si>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</si>
  <si>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</si>
  <si>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</si>
  <si>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</si>
  <si>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</si>
  <si>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</si>
  <si>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</si>
  <si>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</si>
  <si>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</si>
  <si>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</si>
  <si>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</si>
  <si>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</si>
  <si>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</si>
  <si>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</si>
  <si>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</si>
  <si>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</si>
  <si>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</si>
  <si>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</si>
  <si>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</si>
  <si>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</si>
  <si>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</si>
  <si>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</si>
  <si>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</si>
  <si>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</si>
  <si>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</si>
  <si>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</si>
  <si>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</si>
  <si>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</si>
  <si>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</si>
  <si>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</si>
  <si>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</si>
  <si>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</si>
  <si>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</si>
  <si>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</si>
  <si>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</si>
  <si>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</si>
  <si>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</si>
  <si>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</si>
  <si>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</si>
  <si>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</si>
  <si>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</si>
  <si>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</si>
  <si>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</si>
  <si>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</si>
  <si>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</si>
  <si>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</si>
  <si>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</si>
  <si>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</si>
  <si>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</si>
  <si>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</si>
  <si>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</si>
  <si>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</si>
  <si>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</si>
  <si>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</si>
  <si>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</si>
  <si>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</si>
  <si>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</si>
  <si>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</si>
  <si>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</si>
  <si>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</si>
  <si>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</si>
  <si>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</si>
  <si>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</si>
  <si>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</si>
  <si>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</si>
  <si>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</si>
  <si>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</si>
  <si>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</si>
  <si>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</si>
  <si>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</si>
  <si>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</si>
  <si>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</si>
  <si>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</si>
  <si>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</si>
  <si>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</si>
  <si>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</si>
  <si>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</si>
  <si>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</si>
  <si>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</si>
  <si>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</si>
  <si>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</si>
  <si>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</si>
  <si>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</si>
  <si>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</si>
  <si>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</si>
  <si>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</si>
  <si>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</si>
  <si>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</si>
  <si>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</si>
  <si>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</si>
  <si>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</si>
  <si>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</si>
  <si>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</si>
  <si>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</si>
  <si>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</si>
  <si>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</si>
  <si>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</si>
  <si>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</si>
  <si>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</si>
  <si>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</si>
  <si>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</si>
  <si>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</si>
  <si>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</si>
  <si>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</si>
  <si>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</si>
  <si>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</si>
  <si>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</si>
  <si>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</si>
  <si>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</si>
  <si>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</si>
  <si>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</si>
  <si>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</si>
  <si>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</si>
  <si>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</si>
  <si>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</si>
  <si>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</si>
  <si>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</si>
  <si>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</si>
  <si>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</si>
  <si>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</si>
  <si>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</si>
  <si>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</si>
  <si>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</si>
  <si>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</si>
  <si>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</si>
  <si>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</si>
  <si>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</si>
  <si>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</si>
  <si>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</si>
  <si>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</si>
  <si>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</si>
  <si>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</si>
  <si>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</si>
  <si>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</si>
  <si>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</si>
  <si>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</si>
  <si>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</si>
  <si>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</si>
  <si>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</si>
  <si>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</si>
  <si>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</si>
  <si>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</si>
  <si>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</si>
  <si>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</si>
  <si>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</si>
  <si>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</si>
  <si>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</si>
  <si>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</si>
  <si>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</si>
  <si>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</si>
  <si>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</si>
  <si>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</si>
  <si>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</si>
  <si>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</si>
  <si>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</si>
  <si>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</si>
  <si>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</si>
  <si>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</si>
  <si>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</si>
  <si>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</si>
  <si>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</si>
  <si>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</si>
  <si>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</si>
  <si>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</si>
  <si>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</si>
  <si>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</si>
  <si>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</si>
  <si>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</si>
  <si>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</si>
  <si>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</si>
  <si>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</si>
  <si>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</si>
  <si>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</si>
  <si>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</si>
  <si>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</si>
  <si>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</si>
  <si>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</si>
  <si>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</si>
  <si>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</si>
  <si>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</si>
  <si>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</si>
  <si>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</si>
  <si>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</si>
  <si>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</si>
  <si>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</si>
  <si>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</si>
  <si>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</si>
  <si>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</si>
  <si>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</si>
  <si>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</si>
  <si>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</si>
  <si>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</si>
  <si>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</si>
  <si>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</si>
  <si>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</si>
  <si>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</si>
  <si>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</si>
  <si>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</si>
  <si>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</si>
  <si>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</si>
  <si>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</si>
  <si>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</si>
  <si>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</si>
  <si>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</si>
  <si>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</si>
  <si>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</si>
  <si>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</si>
  <si>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</si>
  <si>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</si>
  <si>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</si>
  <si>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</si>
  <si>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</si>
  <si>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</si>
  <si>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</si>
  <si>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</si>
  <si>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</si>
  <si>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</si>
  <si>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</si>
  <si>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</si>
  <si>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</si>
  <si>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</si>
  <si>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</si>
  <si>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</si>
  <si>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</si>
  <si>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</si>
  <si>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</si>
  <si>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</si>
  <si>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</si>
  <si>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</si>
  <si>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</si>
  <si>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</si>
  <si>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</si>
  <si>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</si>
  <si>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</si>
  <si>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</si>
  <si>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</si>
  <si>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</si>
  <si>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</si>
  <si>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</si>
  <si>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</si>
  <si>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</si>
  <si>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</si>
  <si>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</si>
  <si>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</si>
  <si>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</si>
  <si>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</si>
  <si>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</si>
  <si>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</si>
  <si>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</si>
  <si>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</si>
  <si>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</si>
  <si>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</si>
  <si>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</si>
  <si>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</si>
  <si>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</si>
  <si>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</si>
  <si>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</si>
  <si>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</si>
  <si>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</si>
  <si>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</si>
  <si>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</si>
  <si>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</si>
  <si>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</si>
  <si>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</si>
  <si>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</si>
  <si>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</si>
  <si>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</si>
  <si>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</si>
  <si>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</si>
  <si>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</si>
  <si>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</si>
  <si>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</si>
  <si>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</si>
  <si>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</si>
  <si>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</si>
  <si>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</si>
  <si>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</si>
  <si>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</si>
  <si>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</si>
  <si>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</si>
  <si>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</si>
  <si>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</si>
  <si>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</si>
  <si>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</si>
  <si>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</si>
  <si>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</si>
  <si>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</si>
  <si>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</si>
  <si>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</si>
  <si>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</si>
  <si>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</si>
  <si>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</si>
  <si>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</si>
  <si>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</si>
  <si>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</si>
  <si>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</si>
  <si>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</si>
  <si>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</si>
  <si>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</si>
  <si>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</si>
  <si>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</si>
  <si>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</si>
  <si>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</si>
  <si>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</si>
  <si>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</si>
  <si>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</si>
  <si>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</si>
  <si>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</si>
  <si>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</si>
  <si>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</si>
  <si>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</si>
  <si>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</si>
  <si>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</si>
  <si>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</si>
  <si>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</si>
  <si>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</si>
  <si>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</si>
  <si>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</si>
  <si>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</si>
  <si>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</si>
  <si>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</si>
  <si>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</si>
  <si>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</si>
  <si>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</si>
  <si>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</si>
  <si>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</si>
  <si>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</si>
  <si>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</si>
  <si>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</si>
  <si>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</si>
  <si>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</si>
  <si>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</si>
  <si>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</si>
  <si>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</si>
  <si>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</si>
  <si>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</si>
  <si>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</si>
  <si>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</si>
  <si>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</si>
  <si>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</si>
  <si>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</si>
  <si>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</si>
  <si>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</si>
  <si>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</si>
  <si>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</si>
  <si>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</si>
  <si>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</si>
  <si>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</si>
  <si>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</si>
  <si>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</si>
  <si>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</si>
  <si>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</si>
  <si>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</si>
  <si>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</si>
  <si>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</si>
  <si>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</si>
  <si>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</si>
  <si>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</si>
  <si>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</si>
  <si>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</si>
  <si>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</si>
  <si>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</si>
  <si>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</si>
  <si>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</si>
  <si>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</si>
  <si>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</si>
  <si>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</si>
  <si>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</si>
  <si>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</si>
  <si>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</si>
  <si>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</si>
  <si>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</si>
  <si>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</si>
  <si>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</si>
  <si>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</si>
  <si>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</si>
  <si>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</si>
  <si>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</si>
  <si>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</si>
  <si>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</si>
  <si>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</si>
  <si>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</si>
  <si>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</si>
  <si>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</si>
  <si>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</si>
  <si>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</si>
  <si>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</si>
  <si>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</si>
  <si>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</si>
  <si>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</si>
  <si>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</si>
  <si>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</si>
  <si>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</si>
  <si>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</si>
  <si>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</si>
  <si>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</si>
  <si>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</si>
  <si>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</si>
  <si>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</si>
  <si>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</si>
  <si>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</si>
  <si>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</si>
  <si>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</si>
  <si>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</si>
  <si>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</si>
  <si>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</si>
  <si>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</si>
  <si>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</si>
  <si>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</si>
  <si>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</si>
  <si>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</si>
  <si>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</si>
  <si>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</si>
  <si>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</si>
  <si>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</si>
  <si>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</si>
  <si>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</si>
  <si>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</si>
  <si>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</si>
  <si>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</si>
  <si>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</si>
  <si>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</si>
  <si>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</si>
  <si>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</si>
  <si>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</si>
  <si>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</si>
  <si>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</si>
  <si>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</si>
  <si>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</si>
  <si>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</si>
  <si>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</si>
  <si>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</si>
  <si>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</si>
  <si>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</si>
  <si>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</si>
  <si>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</si>
  <si>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</si>
  <si>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</si>
  <si>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</si>
  <si>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</si>
  <si>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</si>
  <si>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</si>
  <si>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</si>
  <si>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</si>
  <si>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</si>
  <si>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</si>
  <si>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</si>
  <si>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</si>
  <si>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</si>
  <si>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</si>
  <si>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</si>
  <si>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</si>
  <si>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</si>
  <si>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</si>
  <si>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</si>
  <si>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</si>
  <si>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</si>
  <si>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</si>
  <si>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</si>
  <si>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</si>
  <si>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</si>
  <si>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</si>
  <si>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</si>
  <si>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</si>
  <si>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</si>
  <si>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</si>
  <si>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</si>
  <si>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</si>
  <si>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</si>
  <si>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</si>
  <si>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</si>
  <si>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</si>
  <si>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</si>
  <si>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</si>
  <si>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</si>
  <si>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</si>
  <si>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</si>
  <si>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</si>
  <si>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</si>
  <si>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</si>
  <si>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</si>
  <si>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</si>
  <si>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</si>
  <si>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</si>
  <si>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</si>
  <si>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</si>
  <si>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</si>
  <si>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</si>
  <si>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</si>
  <si>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</si>
  <si>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</si>
  <si>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</si>
  <si>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</si>
  <si>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</si>
  <si>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</si>
  <si>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</si>
  <si>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</si>
  <si>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</si>
  <si>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</si>
  <si>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</si>
  <si>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</si>
  <si>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</si>
  <si>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</si>
  <si>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</si>
  <si>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</si>
  <si>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</si>
  <si>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</si>
  <si>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</si>
  <si>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</si>
  <si>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</si>
  <si>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</si>
  <si>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</si>
  <si>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</si>
  <si>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</si>
  <si>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</si>
  <si>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</si>
  <si>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</si>
  <si>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</si>
  <si>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</si>
  <si>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</si>
  <si>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</si>
  <si>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</si>
  <si>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</si>
  <si>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</si>
  <si>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</si>
  <si>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</si>
  <si>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</si>
  <si>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</si>
  <si>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</si>
  <si>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</si>
  <si>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</si>
  <si>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</si>
  <si>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</si>
  <si>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</si>
  <si>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</si>
  <si>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</si>
  <si>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</si>
  <si>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</si>
  <si>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</si>
  <si>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</si>
  <si>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</si>
  <si>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</si>
  <si>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</si>
  <si>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</si>
  <si>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</si>
  <si>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</si>
  <si>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</si>
  <si>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</si>
  <si>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</si>
  <si>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</si>
  <si>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</si>
  <si>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</si>
  <si>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</si>
  <si>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</si>
  <si>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</si>
  <si>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</si>
  <si>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</si>
  <si>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</si>
  <si>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</si>
  <si>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</si>
  <si>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</si>
  <si>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</si>
  <si>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</si>
  <si>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</si>
  <si>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</si>
  <si>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</si>
  <si>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</si>
  <si>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</si>
  <si>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</si>
  <si>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</si>
  <si>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</si>
  <si>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</si>
  <si>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</si>
  <si>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</si>
  <si>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</si>
  <si>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</si>
  <si>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</si>
  <si>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</si>
  <si>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</si>
  <si>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</si>
  <si>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</si>
  <si>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</si>
  <si>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</si>
  <si>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</si>
  <si>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</si>
  <si>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</si>
  <si>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</si>
  <si>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</si>
  <si>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</si>
  <si>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</si>
  <si>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</si>
  <si>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</si>
  <si>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</si>
  <si>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</si>
  <si>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</si>
  <si>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</si>
  <si>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</si>
  <si>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</si>
  <si>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</si>
  <si>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</si>
  <si>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</si>
  <si>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</si>
  <si>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</si>
  <si>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</si>
  <si>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</si>
  <si>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</si>
  <si>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</si>
  <si>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</si>
  <si>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</si>
  <si>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</si>
  <si>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</si>
  <si>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</si>
  <si>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</si>
  <si>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</si>
  <si>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</si>
  <si>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</si>
  <si>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</si>
  <si>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</si>
  <si>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</si>
  <si>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</si>
  <si>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</si>
  <si>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</si>
  <si>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</si>
  <si>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</si>
  <si>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</si>
  <si>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</si>
  <si>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</si>
  <si>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</si>
  <si>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</si>
  <si>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</si>
  <si>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</si>
  <si>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</si>
  <si>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</si>
  <si>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</si>
  <si>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</si>
  <si>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</si>
  <si>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</si>
  <si>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</si>
  <si>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</si>
  <si>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</si>
  <si>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</si>
  <si>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</si>
  <si>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</si>
  <si>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</si>
  <si>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</si>
  <si>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</si>
  <si>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</si>
  <si>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</si>
  <si>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</si>
  <si>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</si>
  <si>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</si>
  <si>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</si>
  <si>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</si>
  <si>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</si>
  <si>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</si>
  <si>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</si>
  <si>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</si>
  <si>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</si>
  <si>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</si>
  <si>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</si>
  <si>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</si>
  <si>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</si>
  <si>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</si>
  <si>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</si>
  <si>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</si>
  <si>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</si>
  <si>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</si>
  <si>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</si>
  <si>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</si>
  <si>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</si>
  <si>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</si>
  <si>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</si>
  <si>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</si>
  <si>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</si>
  <si>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</si>
  <si>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</si>
  <si>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</si>
  <si>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</si>
  <si>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</si>
  <si>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</si>
  <si>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</si>
  <si>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</si>
  <si>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</si>
  <si>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</si>
  <si>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</si>
  <si>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</si>
  <si>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</si>
  <si>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</si>
  <si>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</si>
  <si>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</si>
  <si>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</si>
  <si>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</si>
  <si>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</si>
  <si>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</si>
  <si>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</si>
  <si>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</si>
  <si>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</si>
  <si>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</si>
  <si>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</si>
  <si>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</si>
  <si>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</si>
  <si>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</si>
  <si>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</si>
  <si>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</si>
  <si>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</si>
  <si>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</si>
  <si>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</si>
  <si>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</si>
  <si>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</si>
  <si>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</si>
  <si>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</si>
  <si>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</si>
  <si>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</si>
  <si>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</si>
  <si>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</si>
  <si>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</si>
  <si>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</si>
  <si>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</si>
  <si>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</si>
  <si>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</si>
  <si>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</si>
  <si>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</si>
  <si>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</si>
  <si>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</si>
  <si>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</si>
  <si>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</si>
  <si>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</si>
  <si>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</si>
  <si>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</si>
  <si>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</si>
  <si>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</si>
  <si>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</si>
  <si>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</si>
  <si>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</si>
  <si>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</si>
  <si>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</si>
  <si>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</si>
  <si>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</si>
  <si>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</si>
  <si>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</si>
  <si>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</si>
  <si>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</si>
  <si>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</si>
  <si>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</si>
  <si>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</si>
  <si>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</si>
  <si>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</si>
  <si>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</si>
  <si>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</si>
  <si>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</si>
  <si>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</si>
  <si>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</si>
  <si>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</si>
  <si>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</si>
  <si>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</si>
  <si>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</si>
  <si>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</si>
  <si>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</si>
  <si>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</si>
  <si>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</si>
  <si>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</si>
  <si>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</si>
  <si>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</si>
  <si>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</si>
  <si>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</si>
  <si>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</si>
  <si>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</si>
  <si>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</si>
  <si>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</si>
  <si>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</si>
  <si>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</si>
  <si>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</si>
  <si>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</si>
  <si>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</si>
  <si>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</si>
  <si>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</si>
  <si>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</si>
  <si>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</si>
  <si>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</si>
  <si>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</si>
  <si>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</si>
  <si>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</si>
  <si>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</si>
  <si>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</si>
  <si>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</si>
  <si>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</si>
  <si>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</si>
  <si>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</si>
  <si>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</si>
  <si>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</si>
  <si>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</si>
  <si>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</si>
  <si>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</si>
  <si>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</si>
  <si>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</si>
  <si>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</si>
  <si>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</si>
  <si>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</si>
  <si>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</si>
  <si>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</si>
  <si>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</si>
  <si>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</si>
  <si>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</si>
  <si>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</si>
  <si>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</si>
  <si>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</si>
  <si>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</si>
  <si>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</si>
  <si>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</si>
  <si>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</si>
  <si>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</si>
  <si>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</si>
  <si>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</si>
  <si>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</si>
  <si>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</si>
  <si>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</si>
  <si>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</si>
  <si>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</si>
  <si>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</si>
  <si>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</si>
  <si>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</si>
  <si>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</si>
  <si>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</si>
  <si>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</si>
  <si>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</si>
  <si>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</si>
  <si>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</si>
  <si>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</si>
  <si>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</si>
  <si>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</si>
  <si>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</si>
  <si>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</si>
  <si>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</si>
  <si>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</si>
  <si>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</si>
  <si>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</si>
  <si>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</si>
  <si>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</si>
  <si>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</si>
  <si>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</si>
  <si>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</si>
  <si>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</si>
  <si>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</si>
  <si>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</si>
  <si>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</si>
  <si>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</si>
  <si>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</si>
  <si>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</si>
  <si>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</si>
  <si>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</si>
  <si>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</si>
  <si>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</si>
  <si>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</si>
  <si>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</si>
  <si>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</si>
  <si>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</si>
  <si>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</si>
  <si>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</si>
  <si>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</si>
  <si>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</si>
  <si>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</si>
  <si>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</si>
  <si>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</si>
  <si>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</si>
  <si>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</si>
  <si>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</si>
  <si>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</si>
  <si>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</si>
  <si>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</si>
  <si>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</si>
  <si>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</si>
  <si>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</si>
  <si>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</si>
  <si>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</si>
  <si>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</si>
  <si>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</si>
  <si>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</si>
  <si>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</si>
  <si>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</si>
  <si>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</si>
  <si>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</si>
  <si>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</si>
  <si>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</si>
  <si>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</si>
  <si>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</si>
  <si>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</si>
  <si>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</si>
  <si>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</si>
  <si>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</si>
  <si>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</si>
  <si>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</si>
  <si>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</si>
  <si>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</si>
  <si>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</si>
  <si>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</si>
  <si>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</si>
  <si>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</si>
  <si>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</si>
  <si>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</si>
  <si>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</si>
  <si>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</si>
  <si>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</si>
  <si>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</si>
  <si>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</si>
  <si>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</si>
  <si>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</si>
  <si>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</si>
  <si>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</si>
  <si>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</si>
  <si>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</si>
  <si>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</si>
  <si>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</si>
  <si>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</si>
  <si>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</si>
  <si>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</si>
  <si>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</si>
  <si>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</si>
  <si>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</si>
  <si>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</si>
  <si>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</si>
  <si>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</si>
  <si>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</si>
  <si>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</si>
  <si>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</si>
  <si>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</si>
  <si>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</si>
  <si>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</si>
  <si>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</si>
  <si>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</si>
  <si>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</si>
  <si>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</si>
  <si>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</si>
  <si>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</si>
  <si>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</si>
  <si>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</si>
  <si>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</si>
  <si>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</si>
  <si>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</si>
  <si>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</si>
  <si>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</si>
  <si>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</si>
  <si>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</si>
  <si>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</si>
  <si>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</si>
  <si>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</si>
  <si>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</si>
  <si>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</si>
  <si>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</si>
  <si>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</si>
  <si>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</si>
  <si>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</si>
  <si>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</si>
  <si>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</si>
  <si>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</si>
  <si>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</si>
  <si>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</si>
  <si>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</si>
  <si>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</si>
  <si>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</si>
  <si>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</si>
  <si>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</si>
  <si>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</si>
  <si>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</si>
  <si>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</si>
  <si>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</si>
  <si>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</si>
  <si>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</si>
  <si>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</si>
  <si>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</si>
  <si>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</si>
  <si>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</si>
  <si>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</si>
  <si>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</si>
  <si>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</si>
  <si>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</si>
  <si>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</si>
  <si>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</si>
  <si>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</si>
  <si>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</si>
  <si>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</si>
  <si>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</si>
  <si>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</si>
  <si>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</si>
  <si>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</si>
  <si>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</si>
  <si>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</si>
  <si>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</si>
  <si>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</si>
  <si>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</si>
  <si>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</si>
  <si>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</si>
  <si>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</si>
  <si>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</si>
  <si>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</si>
  <si>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</si>
  <si>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</si>
  <si>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</si>
  <si>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</si>
  <si>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</si>
  <si>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</si>
  <si>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</si>
  <si>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</si>
  <si>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</si>
  <si>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</si>
  <si>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</si>
  <si>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</si>
  <si>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</si>
  <si>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</si>
  <si>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</si>
  <si>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</si>
  <si>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</si>
  <si>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</si>
  <si>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</si>
  <si>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</si>
  <si>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</si>
  <si>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</si>
  <si>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</si>
  <si>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</si>
  <si>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</si>
  <si>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</si>
  <si>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</si>
  <si>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</si>
  <si>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</si>
  <si>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</si>
  <si>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</si>
  <si>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</si>
  <si>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</si>
  <si>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</si>
  <si>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</si>
  <si>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</si>
  <si>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</si>
  <si>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</si>
  <si>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</si>
  <si>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</si>
  <si>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</si>
  <si>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</si>
  <si>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</si>
  <si>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</si>
  <si>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</si>
  <si>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</si>
  <si>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</si>
  <si>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</si>
  <si>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</si>
  <si>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</si>
  <si>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</si>
  <si>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</si>
  <si>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</si>
  <si>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</si>
  <si>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</si>
  <si>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</si>
  <si>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</si>
  <si>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</si>
  <si>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</si>
  <si>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</si>
  <si>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</si>
  <si>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</si>
  <si>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</si>
  <si>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</si>
  <si>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</si>
  <si>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</si>
  <si>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</si>
  <si>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</si>
  <si>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</si>
  <si>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</si>
  <si>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</si>
  <si>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</si>
  <si>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</si>
  <si>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</si>
  <si>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</si>
  <si>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</si>
  <si>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</si>
  <si>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</si>
  <si>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</si>
  <si>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</si>
  <si>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</si>
  <si>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</si>
  <si>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</si>
  <si>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</si>
  <si>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</si>
  <si>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</si>
  <si>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</si>
  <si>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</si>
  <si>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</si>
  <si>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</si>
  <si>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</si>
  <si>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</si>
  <si>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</si>
  <si>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</si>
  <si>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</si>
  <si>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</si>
  <si>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</si>
  <si>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</si>
  <si>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</si>
  <si>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</si>
  <si>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</si>
  <si>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</si>
  <si>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</si>
  <si>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</si>
  <si>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</si>
  <si>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</si>
  <si>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</si>
  <si>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</si>
  <si>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</si>
  <si>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</si>
  <si>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</si>
  <si>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</si>
  <si>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</si>
  <si>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</si>
  <si>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</si>
  <si>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</si>
  <si>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</si>
  <si>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</si>
  <si>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</si>
  <si>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</si>
  <si>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</si>
  <si>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</si>
  <si>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</si>
  <si>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</si>
  <si>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</si>
  <si>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</si>
  <si>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</si>
  <si>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</si>
  <si>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</si>
  <si>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</si>
  <si>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</si>
  <si>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</si>
  <si>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</si>
  <si>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</si>
  <si>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</si>
  <si>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</si>
  <si>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</si>
  <si>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</si>
  <si>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</si>
  <si>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</si>
  <si>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</si>
  <si>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</si>
  <si>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</si>
  <si>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</si>
  <si>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</si>
  <si>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</si>
  <si>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</si>
  <si>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</si>
  <si>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</si>
  <si>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</si>
  <si>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</si>
  <si>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</si>
  <si>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</si>
  <si>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</si>
  <si>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</si>
  <si>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</si>
  <si>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</si>
  <si>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</si>
  <si>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</si>
  <si>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</si>
  <si>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</si>
  <si>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</si>
  <si>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</si>
  <si>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</si>
  <si>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</si>
  <si>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</si>
  <si>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</si>
  <si>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</si>
  <si>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</si>
  <si>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</si>
  <si>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</si>
  <si>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</si>
  <si>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</si>
  <si>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</si>
  <si>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</si>
  <si>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</si>
  <si>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</si>
  <si>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</si>
  <si>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</si>
  <si>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</si>
  <si>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</si>
  <si>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</si>
  <si>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</si>
  <si>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</si>
  <si>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</si>
  <si>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</si>
  <si>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</si>
  <si>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</si>
  <si>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</si>
  <si>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</si>
  <si>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</si>
  <si>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</si>
  <si>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</si>
  <si>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</si>
  <si>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</si>
  <si>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</si>
  <si>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</si>
  <si>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</si>
  <si>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</si>
  <si>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</si>
  <si>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</si>
  <si>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</si>
  <si>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</si>
  <si>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</si>
  <si>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</si>
  <si>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</si>
  <si>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</si>
  <si>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</si>
  <si>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</si>
  <si>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</si>
  <si>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</si>
  <si>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</si>
  <si>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</si>
  <si>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</si>
  <si>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</si>
  <si>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</si>
  <si>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</si>
  <si>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</si>
  <si>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</si>
  <si>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</si>
  <si>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</si>
  <si>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</si>
  <si>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</si>
  <si>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</si>
  <si>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</si>
  <si>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</si>
  <si>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</si>
  <si>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</si>
  <si>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</si>
  <si>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</si>
  <si>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</si>
  <si>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</si>
  <si>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</si>
  <si>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</si>
  <si>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</si>
  <si>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</si>
  <si>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</si>
  <si>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</si>
  <si>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</si>
  <si>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</si>
  <si>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</si>
  <si>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</si>
  <si>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</si>
  <si>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</si>
  <si>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</si>
  <si>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</si>
  <si>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</si>
  <si>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</si>
  <si>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</si>
  <si>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</si>
  <si>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</si>
  <si>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</si>
  <si>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</si>
  <si>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</si>
  <si>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</si>
  <si>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</si>
  <si>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</si>
  <si>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</si>
  <si>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</si>
  <si>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</si>
  <si>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</si>
  <si>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</si>
  <si>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</si>
  <si>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</si>
  <si>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</si>
  <si>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</si>
  <si>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</si>
  <si>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</si>
  <si>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</si>
  <si>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</si>
  <si>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</si>
  <si>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</si>
  <si>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</si>
  <si>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</si>
  <si>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</si>
  <si>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</si>
  <si>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</si>
  <si>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</si>
  <si>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</si>
  <si>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</si>
  <si>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</si>
  <si>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</si>
  <si>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</si>
  <si>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</si>
  <si>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</si>
  <si>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</si>
  <si>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</si>
  <si>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</si>
  <si>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</si>
  <si>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</si>
  <si>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</si>
  <si>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</si>
  <si>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</si>
  <si>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</si>
  <si>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</si>
  <si>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</si>
  <si>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</si>
  <si>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</si>
  <si>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</si>
  <si>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</si>
  <si>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</si>
  <si>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</si>
  <si>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</si>
  <si>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</si>
  <si>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</si>
  <si>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</si>
  <si>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</si>
  <si>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</si>
  <si>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</si>
  <si>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</si>
  <si>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</si>
  <si>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</si>
  <si>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</si>
  <si>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</si>
  <si>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</si>
  <si>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</si>
  <si>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</si>
  <si>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</si>
  <si>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</si>
  <si>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</si>
  <si>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</si>
  <si>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</si>
  <si>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</si>
  <si>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</si>
  <si>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</si>
  <si>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</si>
  <si>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</si>
  <si>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</si>
  <si>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</si>
  <si>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</si>
  <si>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</si>
  <si>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</si>
  <si>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</si>
  <si>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</si>
  <si>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</si>
  <si>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</si>
  <si>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</si>
  <si>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</si>
  <si>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</si>
  <si>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</si>
  <si>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</si>
  <si>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</si>
  <si>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</si>
  <si>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</si>
  <si>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</si>
  <si>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</si>
  <si>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</si>
  <si>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</si>
  <si>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</si>
  <si>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</si>
  <si>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</si>
  <si>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</si>
  <si>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</si>
  <si>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</si>
  <si>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</si>
  <si>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</si>
  <si>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</si>
  <si>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</si>
  <si>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</si>
  <si>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</si>
  <si>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</si>
  <si>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</si>
  <si>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</si>
  <si>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</si>
  <si>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</si>
  <si>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</si>
  <si>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</si>
  <si>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</si>
  <si>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</si>
  <si>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</si>
  <si>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</si>
  <si>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</si>
  <si>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</si>
  <si>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</si>
  <si>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</si>
  <si>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</si>
  <si>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</si>
  <si>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</si>
  <si>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</si>
  <si>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</si>
  <si>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</si>
  <si>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</si>
  <si>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</si>
  <si>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</si>
  <si>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</si>
  <si>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</si>
  <si>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</si>
  <si>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</si>
  <si>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</si>
  <si>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</si>
  <si>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</si>
  <si>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</si>
  <si>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</si>
  <si>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</si>
  <si>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</si>
  <si>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</si>
  <si>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</si>
  <si>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</si>
  <si>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</si>
  <si>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</si>
  <si>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</si>
  <si>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</si>
  <si>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</si>
  <si>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</si>
  <si>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</si>
  <si>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</si>
  <si>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</si>
  <si>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</si>
  <si>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</si>
  <si>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</si>
  <si>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</si>
  <si>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</si>
  <si>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</si>
  <si>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</si>
  <si>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</si>
  <si>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</si>
  <si>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</si>
  <si>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</si>
  <si>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</si>
  <si>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</si>
  <si>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</si>
  <si>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</si>
  <si>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</si>
  <si>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</si>
  <si>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</si>
  <si>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</si>
  <si>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</si>
  <si>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</si>
  <si>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</si>
  <si>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</si>
  <si>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</si>
  <si>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</si>
  <si>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</si>
  <si>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</si>
  <si>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</si>
  <si>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</si>
  <si>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</si>
  <si>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</si>
  <si>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</si>
  <si>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</si>
  <si>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</si>
  <si>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</si>
  <si>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</si>
  <si>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</si>
  <si>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</si>
  <si>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</si>
  <si>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</si>
  <si>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</si>
  <si>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</si>
  <si>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</si>
  <si>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</si>
  <si>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</si>
  <si>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</si>
  <si>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</si>
  <si>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</si>
  <si>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</si>
  <si>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</si>
  <si>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</si>
  <si>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</si>
  <si>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</si>
  <si>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</si>
  <si>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</si>
  <si>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</si>
  <si>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</si>
  <si>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</si>
  <si>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</si>
  <si>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</si>
  <si>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</si>
  <si>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</si>
  <si>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</si>
  <si>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</si>
  <si>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</si>
  <si>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</si>
  <si>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</si>
  <si>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</si>
  <si>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</si>
  <si>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</si>
  <si>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</si>
  <si>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</si>
  <si>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</si>
  <si>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</si>
  <si>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</si>
  <si>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</si>
  <si>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</si>
  <si>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</si>
  <si>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</si>
  <si>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</si>
  <si>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</si>
  <si>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</si>
  <si>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</si>
  <si>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</si>
  <si>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</si>
  <si>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</si>
  <si>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</si>
  <si>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</si>
  <si>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</si>
  <si>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</si>
  <si>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</si>
  <si>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</si>
  <si>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</si>
  <si>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</si>
  <si>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</si>
  <si>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</si>
  <si>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</si>
  <si>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</si>
  <si>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</si>
  <si>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</si>
  <si>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</si>
  <si>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</si>
  <si>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</si>
  <si>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</si>
  <si>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</si>
  <si>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</si>
  <si>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</si>
  <si>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</si>
  <si>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</si>
  <si>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</si>
  <si>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</si>
  <si>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</si>
  <si>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</si>
  <si>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</si>
  <si>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</si>
  <si>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</si>
  <si>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</si>
  <si>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</si>
  <si>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</si>
  <si>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</si>
  <si>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</si>
  <si>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</si>
  <si>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</si>
  <si>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</si>
  <si>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</si>
  <si>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</si>
  <si>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</si>
  <si>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</si>
  <si>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</si>
  <si>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</si>
  <si>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</si>
  <si>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</si>
  <si>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</si>
  <si>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</si>
  <si>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</si>
  <si>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</si>
  <si>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</si>
  <si>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</si>
  <si>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</si>
  <si>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</si>
  <si>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</si>
  <si>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</si>
  <si>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</si>
  <si>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</si>
  <si>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</si>
  <si>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</si>
  <si>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</si>
  <si>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</si>
  <si>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</si>
  <si>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</si>
  <si>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</si>
  <si>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</si>
  <si>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</si>
  <si>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</si>
  <si>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</si>
  <si>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</si>
  <si>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</si>
  <si>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</si>
  <si>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</si>
  <si>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</si>
  <si>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</si>
  <si>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</si>
  <si>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</si>
  <si>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</si>
  <si>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</si>
  <si>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</si>
  <si>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</si>
  <si>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</si>
  <si>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</si>
  <si>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</si>
  <si>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</si>
  <si>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</si>
  <si>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</si>
  <si>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</si>
  <si>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</si>
  <si>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</si>
  <si>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</si>
  <si>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</si>
  <si>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</si>
  <si>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</si>
  <si>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</si>
  <si>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</si>
  <si>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</si>
  <si>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</si>
  <si>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</si>
  <si>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</si>
  <si>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</si>
  <si>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</si>
  <si>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</si>
  <si>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</si>
  <si>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</si>
  <si>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</si>
  <si>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</si>
  <si>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</si>
  <si>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</si>
  <si>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</si>
  <si>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</si>
  <si>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</si>
  <si>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</si>
  <si>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</si>
  <si>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</si>
  <si>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</si>
  <si>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</si>
  <si>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</si>
  <si>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</si>
  <si>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</si>
  <si>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</si>
  <si>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</si>
  <si>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</si>
  <si>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</si>
  <si>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</si>
  <si>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</si>
  <si>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</si>
  <si>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</si>
  <si>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</si>
  <si>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</si>
  <si>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</si>
  <si>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</si>
  <si>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</si>
  <si>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</si>
  <si>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</si>
  <si>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</si>
  <si>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</si>
  <si>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</si>
  <si>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</si>
  <si>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</si>
  <si>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</si>
  <si>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</si>
  <si>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</si>
  <si>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</si>
  <si>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</si>
  <si>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</si>
  <si>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</si>
  <si>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</si>
  <si>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</si>
  <si>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</si>
  <si>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</si>
  <si>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</si>
  <si>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</si>
  <si>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</si>
  <si>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</si>
  <si>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</si>
  <si>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</si>
  <si>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</si>
  <si>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</si>
  <si>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</si>
  <si>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</si>
  <si>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</si>
  <si>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</si>
  <si>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</si>
  <si>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</si>
  <si>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</si>
  <si>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</si>
  <si>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</si>
  <si>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</si>
  <si>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</si>
  <si>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</si>
  <si>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</si>
  <si>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</si>
  <si>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</si>
  <si>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</si>
  <si>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</si>
  <si>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</si>
  <si>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</si>
  <si>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</si>
  <si>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</si>
  <si>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</si>
  <si>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</si>
  <si>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</si>
  <si>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</si>
  <si>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</si>
  <si>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</si>
  <si>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</si>
  <si>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</si>
  <si>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</si>
  <si>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</si>
  <si>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</si>
  <si>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</si>
  <si>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</si>
  <si>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</si>
  <si>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</si>
  <si>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</si>
  <si>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</si>
  <si>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</si>
  <si>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</si>
  <si>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</si>
  <si>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</si>
  <si>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</si>
  <si>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</si>
  <si>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</si>
  <si>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</si>
  <si>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</si>
  <si>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</si>
  <si>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</si>
  <si>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</si>
  <si>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</si>
  <si>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</si>
  <si>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</si>
  <si>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</si>
  <si>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</si>
  <si>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</si>
  <si>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</si>
  <si>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</si>
  <si>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</si>
  <si>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</si>
  <si>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</si>
  <si>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</si>
  <si>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</si>
  <si>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</si>
  <si>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</si>
  <si>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</si>
  <si>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</si>
  <si>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</si>
  <si>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</si>
  <si>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</si>
  <si>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</si>
  <si>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</si>
  <si>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</si>
  <si>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</si>
  <si>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</si>
  <si>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</si>
  <si>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</si>
  <si>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</si>
  <si>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</si>
  <si>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</si>
  <si>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</si>
  <si>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</si>
  <si>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</si>
  <si>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</si>
  <si>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</si>
  <si>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</si>
  <si>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</si>
  <si>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</si>
  <si>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</si>
  <si>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</si>
  <si>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</si>
  <si>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</si>
  <si>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</si>
  <si>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</si>
  <si>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</si>
  <si>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</si>
  <si>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</si>
  <si>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</si>
  <si>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</si>
  <si>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</si>
  <si>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</si>
  <si>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</si>
  <si>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</si>
  <si>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</si>
  <si>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</si>
  <si>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</si>
  <si>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</si>
  <si>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</si>
  <si>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</si>
  <si>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</si>
  <si>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</si>
  <si>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</si>
  <si>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</si>
  <si>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</si>
  <si>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</si>
  <si>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</si>
  <si>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</si>
  <si>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</si>
  <si>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</si>
  <si>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</si>
  <si>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</si>
  <si>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</si>
  <si>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</si>
  <si>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</si>
  <si>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</si>
  <si>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</si>
  <si>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</si>
  <si>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</si>
  <si>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</si>
  <si>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</si>
  <si>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</si>
  <si>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</si>
  <si>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</si>
  <si>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</si>
  <si>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</si>
  <si>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</si>
  <si>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</si>
  <si>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</si>
  <si>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</si>
  <si>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</si>
  <si>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</si>
  <si>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</si>
  <si>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</si>
  <si>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</si>
  <si>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</si>
  <si>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</si>
  <si>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</si>
  <si>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</si>
  <si>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</si>
  <si>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</si>
  <si>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</si>
  <si>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</si>
  <si>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</si>
  <si>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</si>
  <si>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</si>
  <si>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</si>
  <si>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</si>
  <si>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</si>
  <si>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</si>
  <si>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</si>
  <si>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</si>
  <si>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</si>
  <si>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</si>
  <si>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</si>
  <si>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</si>
  <si>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</si>
  <si>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</si>
  <si>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</si>
  <si>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</si>
  <si>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</si>
  <si>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</si>
  <si>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</si>
  <si>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</si>
  <si>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</si>
  <si>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</si>
  <si>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</si>
  <si>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</si>
  <si>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</si>
  <si>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</si>
  <si>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</si>
  <si>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</si>
  <si>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</si>
  <si>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</si>
  <si>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</si>
  <si>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</si>
  <si>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</si>
  <si>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</si>
  <si>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</si>
  <si>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</si>
  <si>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</si>
  <si>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</si>
  <si>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</si>
  <si>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</si>
  <si>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</si>
  <si>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</si>
  <si>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</si>
  <si>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</si>
  <si>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</si>
  <si>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</si>
  <si>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</si>
  <si>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</si>
  <si>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</si>
  <si>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</si>
  <si>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</si>
  <si>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</si>
  <si>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</si>
  <si>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</si>
  <si>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</si>
  <si>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</si>
  <si>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</si>
  <si>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</si>
  <si>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</si>
  <si>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</si>
  <si>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</si>
  <si>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</si>
  <si>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</si>
  <si>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</si>
  <si>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</si>
  <si>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</si>
  <si>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</si>
  <si>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</si>
  <si>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</si>
  <si>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</si>
  <si>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</si>
  <si>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</si>
  <si>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</si>
  <si>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</si>
  <si>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</si>
  <si>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</si>
  <si>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</si>
  <si>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</si>
  <si>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</si>
  <si>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</si>
  <si>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</si>
  <si>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</si>
  <si>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</si>
  <si>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</si>
  <si>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</si>
  <si>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</si>
  <si>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</si>
  <si>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</si>
  <si>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</si>
  <si>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</si>
  <si>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</si>
  <si>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</si>
  <si>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</si>
  <si>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</si>
  <si>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</si>
  <si>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</si>
  <si>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</si>
  <si>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</si>
  <si>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</si>
  <si>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</si>
  <si>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</si>
  <si>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</si>
  <si>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</si>
  <si>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</si>
  <si>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</si>
  <si>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</si>
  <si>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</si>
  <si>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</si>
  <si>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</si>
  <si>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</si>
  <si>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</si>
  <si>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</si>
  <si>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</si>
  <si>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</si>
  <si>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</si>
  <si>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</si>
  <si>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</si>
  <si>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</si>
  <si>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</si>
  <si>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</si>
  <si>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</si>
  <si>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</si>
  <si>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</si>
  <si>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</si>
  <si>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</si>
  <si>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</si>
  <si>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</si>
  <si>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</si>
  <si>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</si>
  <si>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</si>
  <si>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</si>
  <si>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</si>
  <si>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</si>
  <si>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</si>
  <si>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</si>
  <si>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</si>
  <si>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</si>
  <si>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</si>
  <si>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</si>
  <si>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</si>
  <si>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</si>
  <si>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</si>
  <si>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</si>
  <si>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</si>
  <si>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</si>
  <si>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</si>
  <si>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</si>
  <si>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</si>
  <si>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</si>
  <si>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</si>
  <si>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</si>
  <si>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</si>
  <si>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</si>
  <si>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</si>
  <si>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</si>
  <si>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</si>
  <si>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</si>
  <si>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</si>
  <si>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</si>
  <si>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</si>
  <si>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</si>
  <si>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</si>
  <si>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</si>
  <si>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</si>
  <si>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</si>
  <si>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</si>
  <si>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</si>
  <si>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</si>
  <si>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</si>
  <si>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</si>
  <si>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</si>
  <si>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</si>
  <si>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</si>
  <si>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</si>
  <si>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</si>
  <si>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</si>
  <si>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</si>
  <si>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</si>
  <si>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</si>
  <si>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</si>
  <si>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</si>
  <si>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</si>
  <si>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</si>
  <si>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</si>
  <si>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</si>
  <si>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</si>
  <si>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</si>
  <si>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</si>
  <si>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</si>
  <si>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</si>
  <si>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</si>
  <si>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</si>
  <si>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</si>
  <si>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</si>
  <si>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</si>
  <si>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</si>
  <si>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</si>
  <si>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</si>
  <si>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</si>
  <si>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</si>
  <si>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</si>
  <si>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</si>
  <si>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</si>
  <si>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</si>
  <si>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</si>
  <si>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</si>
  <si>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</si>
  <si>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</si>
  <si>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</si>
  <si>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</si>
  <si>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</si>
  <si>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</si>
  <si>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</si>
  <si>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</si>
  <si>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</si>
  <si>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</si>
  <si>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</si>
  <si>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</si>
  <si>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</si>
  <si>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</si>
  <si>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</si>
  <si>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</si>
  <si>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</si>
  <si>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</si>
  <si>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</si>
  <si>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</si>
  <si>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</si>
  <si>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</si>
  <si>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</si>
  <si>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</si>
  <si>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</si>
  <si>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</si>
  <si>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</si>
  <si>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</si>
  <si>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</si>
  <si>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</si>
  <si>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</si>
  <si>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</si>
  <si>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</si>
  <si>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</si>
  <si>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</si>
  <si>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</si>
  <si>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</si>
  <si>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</si>
  <si>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</si>
  <si>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</si>
  <si>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</si>
  <si>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</si>
  <si>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</si>
  <si>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</si>
  <si>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</si>
  <si>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</si>
  <si>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</si>
  <si>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</si>
  <si>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</si>
  <si>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</si>
  <si>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</si>
  <si>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</si>
  <si>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</si>
  <si>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</si>
  <si>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</si>
  <si>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</si>
  <si>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</si>
  <si>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</si>
  <si>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</si>
  <si>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</si>
  <si>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</si>
  <si>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</si>
  <si>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</si>
  <si>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</si>
  <si>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</si>
  <si>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</si>
  <si>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</si>
  <si>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</si>
  <si>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</si>
  <si>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</si>
  <si>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</si>
  <si>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</si>
  <si>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</si>
  <si>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</si>
  <si>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</si>
  <si>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</si>
  <si>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</si>
  <si>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</si>
  <si>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</si>
  <si>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</si>
  <si>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</si>
  <si>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</si>
  <si>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</si>
  <si>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</si>
  <si>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</si>
  <si>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</si>
  <si>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</si>
  <si>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</si>
  <si>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</si>
  <si>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</si>
  <si>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</si>
  <si>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</si>
  <si>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</si>
  <si>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</si>
  <si>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</si>
  <si>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</si>
  <si>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</si>
  <si>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</si>
  <si>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</si>
  <si>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</si>
  <si>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</si>
  <si>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</si>
  <si>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</si>
  <si>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</si>
  <si>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</si>
  <si>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</si>
  <si>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</si>
  <si>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</si>
  <si>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</si>
  <si>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</si>
  <si>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</si>
  <si>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</si>
  <si>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</si>
  <si>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</si>
  <si>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</si>
  <si>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</si>
  <si>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</si>
  <si>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</si>
  <si>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</si>
  <si>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</si>
  <si>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</si>
  <si>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</si>
  <si>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</si>
  <si>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</si>
  <si>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</si>
  <si>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</si>
  <si>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</si>
  <si>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</si>
  <si>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</si>
  <si>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</si>
  <si>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</si>
  <si>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</si>
  <si>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</si>
  <si>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</si>
  <si>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</si>
  <si>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</si>
  <si>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</si>
  <si>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</si>
  <si>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</si>
  <si>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</si>
  <si>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</si>
  <si>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</si>
  <si>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</si>
  <si>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</si>
  <si>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</si>
  <si>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</si>
  <si>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</si>
  <si>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</si>
  <si>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</si>
  <si>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</si>
  <si>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</si>
  <si>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</si>
  <si>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</si>
  <si>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</si>
  <si>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</si>
  <si>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</si>
  <si>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</si>
  <si>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</si>
  <si>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</si>
  <si>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</si>
  <si>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</si>
  <si>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</si>
  <si>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</si>
  <si>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</si>
  <si>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</si>
  <si>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</si>
  <si>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</si>
  <si>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</si>
  <si>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</si>
  <si>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</si>
  <si>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</si>
  <si>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</si>
  <si>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</si>
  <si>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</si>
  <si>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</si>
  <si>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</si>
  <si>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</si>
  <si>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</si>
  <si>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</si>
  <si>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</si>
  <si>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</si>
  <si>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</si>
  <si>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</si>
  <si>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</si>
  <si>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</si>
  <si>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</si>
  <si>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</si>
  <si>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</si>
  <si>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</si>
  <si>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</si>
  <si>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</si>
  <si>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</si>
  <si>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</si>
  <si>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</si>
  <si>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</si>
  <si>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</si>
  <si>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</si>
  <si>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</si>
  <si>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</si>
  <si>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</si>
  <si>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</si>
  <si>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</si>
  <si>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</si>
  <si>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</si>
  <si>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</si>
  <si>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</si>
  <si>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</si>
  <si>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</si>
  <si>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</si>
  <si>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</si>
  <si>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</si>
  <si>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</si>
  <si>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</si>
  <si>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</si>
  <si>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</si>
  <si>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</si>
  <si>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</si>
  <si>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</si>
  <si>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</si>
  <si>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</si>
  <si>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</si>
  <si>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</si>
  <si>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</si>
  <si>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</si>
  <si>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</si>
  <si>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</si>
  <si>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</si>
  <si>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</si>
  <si>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</si>
  <si>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</si>
  <si>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</si>
  <si>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</si>
  <si>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</si>
  <si>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</si>
  <si>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</si>
  <si>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</si>
  <si>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</si>
  <si>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</si>
  <si>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</si>
  <si>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</si>
  <si>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</si>
  <si>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</si>
  <si>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</si>
  <si>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</si>
  <si>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</si>
  <si>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</si>
  <si>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</si>
  <si>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</si>
  <si>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</si>
  <si>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</si>
  <si>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</si>
  <si>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</si>
  <si>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</si>
  <si>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</si>
  <si>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</si>
  <si>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</si>
  <si>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</si>
  <si>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</si>
  <si>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</si>
  <si>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</si>
  <si>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</si>
  <si>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</si>
  <si>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</si>
  <si>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</si>
  <si>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</si>
  <si>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</si>
  <si>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</si>
  <si>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</si>
  <si>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</si>
  <si>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</si>
  <si>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</si>
  <si>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</si>
  <si>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</si>
  <si>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</si>
  <si>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</si>
  <si>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</si>
  <si>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</si>
  <si>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</si>
  <si>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</si>
  <si>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</si>
  <si>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</si>
  <si>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</si>
  <si>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</si>
  <si>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</si>
  <si>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</si>
  <si>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</si>
  <si>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</si>
  <si>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</si>
  <si>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</si>
  <si>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</si>
  <si>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</si>
  <si>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</si>
  <si>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</si>
  <si>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</si>
  <si>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</si>
  <si>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</si>
  <si>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</si>
  <si>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</si>
  <si>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</si>
  <si>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</si>
  <si>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</si>
  <si>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</si>
  <si>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</si>
  <si>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</si>
  <si>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</si>
  <si>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</si>
  <si>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</si>
  <si>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</si>
  <si>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</si>
  <si>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</si>
  <si>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</si>
  <si>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</si>
  <si>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</si>
  <si>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</si>
  <si>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</si>
  <si>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</si>
  <si>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</si>
  <si>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</si>
  <si>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</si>
  <si>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</si>
  <si>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</si>
  <si>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</si>
  <si>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</si>
  <si>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</si>
  <si>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</si>
  <si>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</si>
  <si>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</si>
  <si>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</si>
  <si>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</si>
  <si>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</si>
  <si>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</si>
  <si>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</si>
  <si>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</si>
  <si>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</si>
  <si>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</si>
  <si>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</si>
  <si>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</si>
  <si>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</si>
  <si>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</si>
  <si>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</si>
  <si>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</si>
  <si>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</si>
  <si>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</si>
  <si>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</si>
  <si>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</si>
  <si>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</si>
  <si>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</si>
  <si>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</si>
  <si>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</si>
  <si>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</si>
  <si>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</si>
  <si>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</si>
  <si>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</si>
  <si>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</si>
  <si>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</si>
  <si>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</si>
  <si>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</si>
  <si>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</si>
  <si>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</si>
  <si>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</si>
  <si>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</si>
  <si>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</si>
  <si>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</si>
  <si>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</si>
  <si>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</si>
  <si>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</si>
  <si>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</si>
  <si>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</si>
  <si>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</si>
  <si>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</si>
  <si>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</si>
  <si>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</si>
  <si>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</si>
  <si>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</si>
  <si>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</si>
  <si>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</si>
  <si>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</si>
  <si>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</si>
  <si>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</si>
  <si>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</si>
  <si>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</si>
  <si>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</si>
  <si>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</si>
  <si>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</si>
  <si>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</si>
  <si>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</si>
  <si>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</si>
  <si>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</si>
  <si>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</si>
  <si>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</si>
  <si>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</si>
  <si>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</si>
  <si>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</si>
  <si>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</si>
  <si>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</si>
  <si>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</si>
  <si>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</si>
  <si>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</si>
  <si>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</si>
  <si>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</si>
  <si>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</si>
  <si>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</si>
  <si>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</si>
  <si>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</si>
  <si>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</si>
  <si>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</si>
  <si>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</si>
  <si>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</si>
  <si>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</si>
  <si>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</si>
  <si>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</si>
  <si>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</si>
  <si>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</si>
  <si>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</si>
  <si>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</si>
  <si>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</si>
  <si>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</si>
  <si>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</si>
  <si>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</si>
  <si>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</si>
  <si>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</si>
  <si>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</si>
  <si>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</si>
  <si>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</si>
  <si>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</si>
  <si>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</si>
  <si>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</si>
  <si>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</si>
  <si>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</si>
  <si>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</si>
  <si>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</si>
  <si>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</si>
  <si>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</si>
  <si>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</si>
  <si>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</si>
  <si>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</si>
  <si>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</si>
  <si>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</si>
  <si>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</si>
  <si>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</si>
  <si>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</si>
  <si>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</si>
  <si>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</si>
  <si>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</si>
  <si>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</si>
  <si>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</si>
  <si>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</si>
  <si>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</si>
  <si>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</si>
  <si>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</si>
  <si>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</si>
  <si>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</si>
  <si>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</si>
  <si>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</si>
  <si>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</si>
  <si>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</si>
  <si>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</si>
  <si>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</si>
  <si>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</si>
  <si>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</si>
  <si>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</si>
  <si>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</si>
  <si>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</si>
  <si>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</si>
  <si>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</si>
  <si>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</si>
  <si>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</si>
  <si>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</si>
  <si>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</si>
  <si>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</si>
  <si>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</si>
  <si>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</si>
  <si>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</si>
  <si>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</si>
  <si>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</si>
  <si>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</si>
  <si>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</si>
  <si>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</si>
  <si>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</si>
  <si>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</si>
  <si>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</si>
  <si>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</si>
  <si>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</si>
  <si>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</si>
  <si>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</si>
  <si>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</si>
  <si>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</si>
  <si>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</si>
  <si>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</si>
  <si>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</si>
  <si>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</si>
  <si>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</si>
  <si>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</si>
  <si>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</si>
  <si>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</si>
  <si>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</si>
  <si>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</si>
  <si>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</si>
  <si>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</si>
  <si>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</si>
  <si>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</si>
  <si>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</si>
  <si>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</si>
  <si>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</si>
  <si>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</si>
  <si>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</si>
  <si>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</si>
  <si>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</si>
  <si>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</si>
  <si>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</si>
  <si>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</si>
  <si>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</si>
  <si>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</si>
  <si>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</si>
  <si>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</si>
  <si>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</si>
  <si>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</si>
  <si>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</si>
  <si>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</si>
  <si>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</si>
  <si>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</si>
  <si>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</si>
  <si>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</si>
  <si>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</si>
  <si>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</si>
  <si>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</si>
  <si>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</si>
  <si>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</si>
  <si>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</si>
  <si>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</si>
  <si>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</si>
  <si>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</si>
  <si>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</si>
  <si>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</si>
  <si>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</si>
  <si>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</si>
  <si>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</si>
  <si>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</si>
  <si>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</si>
  <si>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</si>
  <si>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</si>
  <si>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</si>
  <si>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</si>
  <si>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</si>
  <si>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</si>
  <si>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</si>
  <si>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</si>
  <si>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</si>
  <si>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</si>
  <si>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</si>
  <si>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</si>
  <si>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</si>
  <si>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</si>
  <si>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</si>
  <si>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</si>
  <si>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</si>
  <si>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</si>
  <si>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</si>
  <si>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</si>
  <si>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</si>
  <si>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</si>
  <si>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</si>
  <si>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</si>
  <si>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</si>
  <si>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</si>
  <si>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</si>
  <si>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</si>
  <si>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</si>
  <si>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</si>
  <si>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</si>
  <si>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</si>
  <si>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</si>
  <si>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</si>
  <si>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</si>
  <si>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</si>
  <si>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</si>
  <si>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</si>
  <si>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</si>
  <si>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</si>
  <si>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</si>
  <si>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</si>
  <si>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</si>
  <si>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</si>
  <si>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</si>
  <si>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</si>
  <si>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</si>
  <si>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</si>
  <si>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</si>
  <si>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</si>
  <si>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</si>
  <si>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</si>
  <si>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</si>
  <si>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</si>
  <si>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</si>
  <si>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</si>
  <si>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</si>
  <si>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</si>
  <si>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</si>
  <si>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</si>
  <si>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</si>
  <si>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</si>
  <si>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</si>
  <si>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</si>
  <si>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</si>
  <si>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</si>
  <si>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</si>
  <si>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</si>
  <si>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</si>
  <si>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</si>
  <si>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</si>
  <si>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</si>
  <si>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</si>
  <si>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</si>
  <si>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</si>
  <si>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</si>
  <si>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</si>
  <si>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</si>
  <si>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</si>
  <si>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</si>
  <si>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</si>
  <si>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</si>
  <si>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</si>
  <si>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</si>
  <si>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</si>
  <si>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</si>
  <si>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</si>
  <si>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</si>
  <si>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</si>
  <si>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</si>
  <si>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</si>
  <si>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</si>
  <si>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</si>
  <si>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</si>
  <si>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</si>
  <si>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</si>
  <si>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</si>
  <si>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</si>
  <si>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</si>
  <si>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</si>
  <si>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</si>
  <si>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</si>
  <si>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</si>
  <si>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</si>
  <si>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</si>
  <si>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</si>
  <si>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</si>
  <si>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</si>
  <si>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</si>
  <si>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</si>
  <si>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</si>
  <si>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</si>
  <si>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</si>
  <si>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</si>
  <si>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</si>
  <si>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</si>
  <si>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</si>
  <si>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</si>
  <si>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</si>
  <si>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</si>
  <si>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</si>
  <si>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</si>
  <si>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</si>
  <si>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</si>
  <si>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</si>
  <si>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</si>
  <si>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</si>
  <si>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</si>
  <si>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</si>
  <si>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</si>
  <si>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</si>
  <si>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</si>
  <si>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</si>
  <si>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</si>
  <si>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</si>
  <si>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</si>
  <si>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</si>
  <si>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</si>
  <si>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</si>
  <si>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</si>
  <si>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</si>
  <si>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</si>
  <si>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</si>
  <si>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</si>
  <si>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</si>
  <si>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</si>
  <si>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</si>
  <si>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</si>
  <si>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</si>
  <si>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</si>
  <si>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</si>
  <si>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</si>
  <si>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</si>
  <si>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</si>
  <si>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</si>
  <si>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</si>
  <si>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</si>
  <si>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</si>
  <si>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</si>
  <si>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</si>
  <si>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</si>
  <si>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</si>
  <si>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</si>
  <si>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</si>
  <si>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</si>
  <si>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</si>
  <si>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</si>
  <si>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</si>
  <si>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</si>
  <si>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</si>
  <si>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</si>
  <si>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</si>
  <si>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</si>
  <si>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</si>
  <si>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</si>
  <si>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</si>
  <si>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</si>
  <si>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</si>
  <si>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</si>
  <si>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</si>
  <si>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</si>
  <si>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</si>
  <si>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</si>
  <si>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</si>
  <si>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</si>
  <si>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</si>
  <si>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</si>
  <si>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</si>
  <si>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</si>
  <si>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</si>
  <si>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</si>
  <si>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</si>
  <si>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</si>
  <si>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</si>
  <si>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</si>
  <si>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</si>
  <si>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</si>
  <si>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</si>
  <si>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</si>
  <si>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</si>
  <si>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</si>
  <si>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</si>
  <si>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</si>
  <si>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</si>
  <si>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</si>
  <si>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</si>
  <si>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</si>
  <si>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</si>
  <si>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</si>
  <si>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</si>
  <si>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</si>
  <si>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</si>
  <si>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</si>
  <si>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</si>
  <si>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</si>
  <si>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</si>
  <si>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</si>
  <si>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</si>
  <si>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</si>
  <si>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</si>
  <si>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</si>
  <si>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</si>
  <si>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</si>
  <si>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</si>
  <si>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</si>
  <si>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</si>
  <si>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</si>
  <si>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</si>
  <si>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</si>
  <si>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</si>
  <si>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</si>
  <si>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</si>
  <si>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</si>
  <si>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</si>
  <si>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</si>
  <si>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</si>
  <si>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</si>
  <si>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</si>
  <si>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</si>
  <si>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</si>
  <si>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</si>
  <si>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</si>
  <si>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</si>
  <si>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</si>
  <si>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</si>
  <si>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</si>
  <si>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</si>
  <si>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</si>
  <si>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</si>
  <si>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</si>
  <si>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</si>
  <si>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</si>
  <si>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</si>
  <si>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</si>
  <si>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</si>
  <si>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</si>
  <si>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</si>
  <si>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</si>
  <si>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</si>
  <si>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</si>
  <si>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</si>
  <si>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</si>
  <si>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</si>
  <si>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</si>
  <si>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</si>
  <si>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</si>
  <si>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</si>
  <si>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</si>
  <si>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</si>
  <si>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</si>
  <si>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</si>
  <si>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</si>
  <si>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</si>
  <si>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</si>
  <si>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</si>
  <si>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</si>
  <si>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</si>
  <si>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</si>
  <si>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</si>
  <si>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</si>
  <si>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</si>
  <si>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</si>
  <si>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</si>
  <si>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</si>
  <si>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</si>
  <si>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</si>
  <si>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</si>
  <si>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</si>
  <si>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</si>
  <si>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</si>
  <si>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</si>
  <si>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</si>
  <si>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</si>
  <si>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</si>
  <si>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</si>
  <si>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</si>
  <si>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</si>
  <si>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</si>
  <si>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</si>
  <si>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</si>
  <si>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</si>
  <si>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</si>
  <si>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</si>
  <si>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</si>
  <si>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</si>
  <si>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</si>
  <si>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</si>
  <si>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</si>
  <si>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</si>
  <si>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</si>
  <si>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</si>
  <si>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</si>
  <si>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</si>
  <si>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</si>
  <si>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</si>
  <si>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</si>
  <si>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</si>
  <si>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</si>
  <si>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</si>
  <si>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</si>
  <si>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</si>
  <si>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</si>
  <si>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</si>
  <si>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</si>
  <si>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</si>
  <si>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</si>
  <si>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</si>
  <si>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</si>
  <si>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</si>
  <si>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</si>
  <si>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</si>
  <si>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</si>
  <si>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</si>
  <si>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</si>
  <si>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</si>
  <si>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</si>
  <si>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</si>
  <si>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</si>
  <si>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</si>
  <si>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</si>
  <si>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</si>
  <si>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</si>
  <si>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</si>
  <si>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</si>
  <si>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</si>
  <si>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</si>
  <si>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</si>
  <si>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</si>
  <si>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</si>
  <si>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</si>
  <si>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</si>
  <si>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</si>
  <si>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</si>
  <si>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</si>
  <si>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</si>
  <si>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</si>
  <si>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</si>
  <si>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</si>
  <si>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</si>
  <si>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</si>
  <si>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</si>
  <si>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</si>
  <si>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</si>
  <si>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</si>
  <si>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</si>
  <si>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</si>
  <si>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</si>
  <si>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</si>
  <si>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</si>
  <si>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</si>
  <si>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</si>
  <si>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</si>
  <si>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</si>
  <si>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</si>
  <si>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</si>
  <si>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</si>
  <si>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</si>
  <si>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</si>
  <si>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</si>
  <si>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</si>
  <si>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</si>
  <si>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</si>
  <si>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</si>
  <si>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</si>
  <si>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</si>
  <si>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</si>
  <si>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</si>
  <si>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</si>
  <si>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</si>
  <si>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</si>
  <si>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</si>
  <si>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</si>
  <si>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</si>
  <si>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</si>
  <si>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</si>
  <si>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</si>
  <si>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</si>
  <si>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</si>
  <si>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</si>
  <si>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</si>
  <si>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</si>
  <si>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</si>
  <si>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</si>
  <si>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</si>
  <si>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</si>
  <si>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</si>
  <si>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</si>
  <si>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</si>
  <si>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</si>
  <si>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</si>
  <si>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</si>
  <si>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</si>
  <si>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</si>
  <si>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</si>
  <si>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</si>
  <si>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</si>
  <si>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</si>
  <si>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</si>
  <si>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</si>
  <si>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</si>
  <si>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</si>
  <si>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</si>
  <si>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</si>
  <si>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</si>
  <si>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</si>
  <si>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</si>
  <si>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</si>
  <si>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</si>
  <si>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</si>
  <si>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</si>
  <si>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</si>
  <si>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</si>
  <si>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</si>
  <si>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</si>
  <si>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</si>
  <si>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</si>
  <si>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</si>
  <si>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</si>
  <si>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</si>
  <si>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</si>
  <si>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</si>
  <si>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</si>
  <si>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</si>
  <si>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</si>
  <si>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</si>
  <si>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</si>
  <si>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</si>
  <si>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</si>
  <si>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</si>
  <si>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</si>
  <si>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</si>
  <si>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</si>
  <si>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</si>
  <si>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</si>
  <si>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</si>
  <si>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</si>
  <si>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</si>
  <si>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</si>
  <si>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</si>
  <si>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</si>
  <si>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</si>
  <si>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</si>
  <si>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</si>
  <si>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</si>
  <si>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</si>
  <si>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</si>
  <si>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</si>
  <si>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</si>
  <si>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</si>
  <si>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</si>
  <si>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</si>
  <si>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</si>
  <si>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</si>
  <si>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</si>
  <si>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</si>
  <si>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</si>
  <si>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</si>
  <si>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</si>
  <si>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</si>
  <si>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</si>
  <si>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</si>
  <si>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</si>
  <si>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</si>
  <si>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</si>
  <si>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</si>
  <si>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</si>
  <si>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</si>
  <si>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</si>
  <si>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</si>
  <si>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</si>
  <si>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</si>
  <si>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</si>
  <si>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</si>
  <si>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</si>
  <si>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</si>
  <si>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</si>
  <si>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</si>
  <si>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</si>
  <si>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</si>
  <si>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</si>
  <si>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</si>
  <si>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</si>
  <si>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</si>
  <si>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</si>
  <si>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</si>
  <si>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</si>
  <si>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</si>
  <si>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</si>
  <si>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</si>
  <si>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</si>
  <si>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</si>
  <si>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</si>
  <si>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</si>
  <si>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</si>
  <si>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</si>
  <si>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</si>
  <si>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</si>
  <si>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</si>
  <si>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</si>
  <si>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</si>
  <si>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</si>
  <si>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</si>
  <si>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</si>
  <si>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</si>
  <si>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</si>
  <si>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</si>
  <si>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</si>
  <si>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</si>
  <si>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</si>
  <si>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</si>
  <si>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</si>
  <si>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</si>
  <si>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</si>
  <si>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</si>
  <si>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</si>
  <si>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</si>
  <si>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</si>
  <si>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</si>
  <si>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</si>
  <si>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</si>
  <si>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</si>
  <si>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</si>
  <si>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</si>
  <si>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</si>
  <si>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</si>
  <si>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</si>
  <si>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</si>
  <si>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</si>
  <si>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</si>
  <si>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</si>
  <si>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</si>
  <si>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</si>
  <si>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</si>
  <si>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</si>
  <si>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</si>
  <si>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</si>
  <si>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</si>
  <si>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</si>
  <si>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</si>
  <si>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</si>
  <si>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</si>
  <si>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</si>
  <si>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</si>
  <si>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</si>
  <si>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</si>
  <si>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</si>
  <si>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</si>
  <si>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</si>
  <si>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</si>
  <si>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</si>
  <si>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</si>
  <si>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</si>
  <si>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</si>
  <si>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</si>
  <si>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</si>
  <si>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</si>
  <si>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</si>
  <si>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</si>
  <si>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</si>
  <si>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</si>
  <si>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</si>
  <si>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</si>
  <si>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</si>
  <si>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</si>
  <si>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</si>
  <si>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</si>
  <si>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</si>
  <si>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</si>
  <si>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</si>
  <si>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</si>
  <si>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</si>
  <si>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</si>
  <si>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</si>
  <si>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</si>
  <si>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</si>
  <si>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</si>
  <si>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</si>
  <si>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</si>
  <si>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</si>
  <si>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</si>
  <si>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</si>
  <si>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</si>
  <si>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</si>
  <si>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</si>
  <si>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</si>
  <si>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</si>
  <si>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</si>
  <si>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</si>
  <si>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</si>
  <si>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</si>
  <si>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</si>
  <si>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</si>
  <si>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</si>
  <si>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</si>
  <si>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</si>
  <si>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</si>
  <si>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</si>
  <si>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</si>
  <si>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</si>
  <si>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</si>
  <si>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</si>
  <si>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</si>
  <si>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</si>
  <si>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</si>
  <si>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</si>
  <si>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</si>
  <si>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</si>
  <si>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</si>
  <si>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</si>
  <si>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</si>
  <si>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</si>
  <si>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</si>
  <si>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</si>
  <si>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</si>
  <si>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</si>
  <si>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</si>
  <si>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</si>
  <si>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</si>
  <si>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</si>
  <si>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</si>
  <si>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</si>
  <si>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</si>
  <si>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</si>
  <si>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</si>
  <si>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</si>
  <si>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</si>
  <si>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</si>
  <si>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</si>
  <si>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</si>
  <si>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</si>
  <si>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</si>
  <si>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</si>
  <si>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</si>
  <si>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</si>
  <si>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</si>
  <si>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</si>
  <si>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</si>
  <si>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</si>
  <si>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</si>
  <si>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</si>
  <si>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</si>
  <si>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</si>
  <si>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</si>
  <si>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</si>
  <si>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</si>
  <si>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</si>
  <si>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</si>
  <si>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</si>
  <si>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</si>
  <si>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</si>
  <si>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</si>
  <si>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</si>
  <si>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</si>
  <si>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</si>
  <si>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</si>
  <si>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</si>
  <si>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</si>
  <si>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</si>
  <si>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</si>
  <si>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</si>
  <si>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</si>
  <si>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</si>
  <si>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</si>
  <si>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</si>
  <si>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</si>
  <si>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</si>
  <si>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</si>
  <si>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</si>
  <si>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</si>
  <si>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</si>
  <si>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</si>
  <si>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</si>
  <si>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</si>
  <si>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</si>
  <si>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</si>
  <si>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</si>
  <si>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</si>
  <si>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</si>
  <si>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</si>
  <si>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</si>
  <si>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</si>
  <si>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</si>
  <si>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</si>
  <si>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</si>
  <si>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</si>
  <si>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</si>
  <si>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</si>
  <si>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</si>
  <si>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</si>
  <si>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</si>
  <si>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</si>
  <si>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</si>
  <si>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</si>
  <si>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</si>
  <si>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</si>
  <si>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</si>
  <si>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</si>
  <si>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</si>
  <si>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</si>
  <si>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</si>
  <si>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</si>
  <si>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</si>
  <si>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</si>
  <si>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</si>
  <si>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</si>
  <si>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</si>
  <si>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</si>
  <si>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</si>
  <si>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</si>
  <si>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</si>
  <si>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</si>
  <si>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</si>
  <si>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</si>
  <si>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</si>
  <si>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</si>
  <si>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</si>
  <si>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</si>
  <si>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</si>
  <si>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</si>
  <si>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</si>
  <si>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</si>
  <si>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</si>
  <si>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</si>
  <si>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</si>
  <si>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</si>
  <si>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</si>
  <si>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</si>
  <si>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</si>
  <si>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</si>
  <si>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</si>
  <si>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</si>
  <si>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</si>
  <si>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</si>
  <si>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</si>
  <si>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</si>
  <si>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</si>
  <si>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</si>
  <si>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</si>
  <si>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</si>
  <si>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</si>
  <si>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</si>
  <si>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</si>
  <si>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</si>
  <si>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</si>
  <si>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</si>
  <si>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</si>
  <si>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</si>
  <si>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</si>
  <si>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</si>
  <si>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</si>
  <si>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</si>
  <si>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</si>
  <si>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</si>
  <si>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</si>
  <si>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</si>
  <si>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</si>
  <si>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</si>
  <si>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</si>
  <si>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</si>
  <si>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</si>
  <si>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</si>
  <si>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</si>
  <si>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</si>
  <si>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</si>
  <si>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</si>
  <si>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</si>
  <si>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</si>
  <si>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</si>
  <si>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</si>
  <si>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</si>
  <si>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</si>
  <si>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</si>
  <si>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</si>
  <si>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</si>
  <si>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</si>
  <si>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</si>
  <si>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</si>
  <si>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</si>
  <si>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</si>
  <si>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</si>
  <si>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</si>
  <si>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</si>
  <si>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</si>
  <si>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</si>
  <si>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</si>
  <si>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</si>
  <si>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</si>
  <si>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</si>
  <si>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</si>
  <si>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</si>
  <si>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</si>
  <si>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</si>
  <si>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</si>
  <si>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</si>
  <si>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</si>
  <si>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</si>
  <si>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</si>
  <si>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</si>
  <si>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</si>
  <si>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</si>
  <si>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</si>
  <si>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</si>
  <si>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</si>
  <si>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</si>
  <si>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</si>
  <si>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</si>
  <si>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</si>
  <si>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</si>
  <si>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</si>
  <si>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</si>
  <si>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</si>
  <si>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</si>
  <si>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</si>
  <si>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</si>
  <si>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</si>
  <si>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</si>
  <si>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</si>
  <si>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</si>
  <si>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</si>
  <si>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</si>
  <si>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</si>
  <si>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</si>
  <si>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</si>
  <si>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</si>
  <si>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</si>
  <si>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</si>
  <si>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</si>
  <si>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</si>
  <si>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</si>
  <si>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</si>
  <si>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</si>
  <si>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</si>
  <si>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</si>
  <si>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</si>
  <si>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</si>
  <si>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</si>
  <si>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</si>
  <si>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</si>
  <si>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</si>
  <si>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</si>
  <si>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</si>
  <si>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</si>
  <si>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</si>
  <si>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</si>
  <si>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</si>
  <si>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</si>
  <si>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</si>
  <si>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</si>
  <si>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</si>
  <si>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</si>
  <si>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</si>
  <si>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</si>
  <si>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</si>
  <si>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</si>
  <si>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</si>
  <si>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</si>
  <si>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</si>
  <si>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</si>
  <si>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</si>
  <si>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</si>
  <si>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</si>
  <si>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</si>
  <si>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</si>
  <si>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</si>
  <si>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</si>
  <si>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</si>
  <si>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</si>
  <si>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</si>
  <si>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</si>
  <si>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</si>
  <si>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</si>
  <si>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</si>
  <si>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</si>
  <si>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</si>
  <si>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</si>
  <si>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</si>
  <si>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</si>
  <si>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</si>
  <si>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</si>
  <si>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</si>
  <si>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</si>
  <si>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</si>
  <si>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</si>
  <si>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</si>
  <si>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</si>
  <si>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</si>
  <si>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</si>
  <si>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</si>
  <si>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</si>
  <si>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</si>
  <si>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</si>
  <si>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</si>
  <si>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</si>
  <si>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</si>
  <si>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</si>
  <si>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</si>
  <si>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</si>
  <si>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</si>
  <si>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</si>
  <si>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</si>
  <si>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</si>
  <si>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</si>
  <si>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</si>
  <si>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</si>
  <si>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</si>
  <si>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</si>
  <si>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</si>
  <si>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</si>
  <si>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</si>
  <si>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</si>
  <si>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</si>
  <si>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</si>
  <si>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</si>
  <si>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</si>
  <si>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</si>
  <si>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</si>
  <si>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</si>
  <si>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</si>
  <si>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</si>
  <si>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</si>
  <si>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</si>
  <si>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</si>
  <si>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</si>
  <si>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</si>
  <si>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</si>
  <si>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</si>
  <si>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</si>
  <si>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</si>
  <si>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</si>
  <si>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</si>
  <si>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</si>
  <si>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</si>
  <si>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</si>
  <si>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</si>
  <si>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</si>
  <si>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</si>
  <si>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</si>
  <si>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</si>
  <si>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</si>
  <si>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</si>
  <si>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</si>
  <si>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</si>
  <si>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</si>
  <si>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</si>
  <si>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</si>
  <si>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</si>
  <si>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</si>
  <si>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</si>
  <si>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</si>
  <si>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</si>
  <si>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</si>
  <si>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</si>
  <si>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</si>
  <si>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</si>
  <si>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</si>
  <si>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</si>
  <si>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</si>
  <si>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</si>
  <si>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</si>
  <si>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</si>
  <si>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</si>
  <si>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</si>
  <si>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</si>
  <si>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</si>
  <si>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</si>
  <si>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</si>
  <si>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</si>
  <si>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</si>
  <si>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</si>
  <si>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</si>
  <si>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</si>
  <si>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</si>
  <si>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</si>
  <si>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</si>
  <si>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</si>
  <si>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</si>
  <si>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</si>
  <si>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</si>
  <si>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</si>
  <si>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</si>
  <si>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</si>
  <si>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</si>
  <si>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</si>
  <si>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</si>
  <si>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</si>
  <si>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</si>
  <si>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</si>
  <si>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</si>
  <si>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</si>
  <si>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</si>
  <si>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</si>
  <si>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</si>
  <si>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</si>
  <si>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</si>
  <si>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</si>
  <si>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</si>
  <si>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</si>
  <si>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</si>
  <si>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</si>
  <si>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</si>
  <si>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</si>
  <si>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</si>
  <si>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</si>
  <si>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</si>
  <si>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</si>
  <si>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</si>
  <si>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</si>
  <si>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</si>
  <si>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</si>
  <si>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</si>
  <si>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</si>
  <si>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</si>
  <si>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</si>
  <si>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</si>
  <si>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</si>
  <si>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</si>
  <si>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</si>
  <si>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</si>
  <si>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</si>
  <si>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</si>
  <si>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</si>
  <si>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</si>
  <si>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</si>
  <si>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</si>
  <si>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</si>
  <si>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</si>
  <si>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</si>
  <si>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</si>
  <si>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</si>
  <si>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</si>
  <si>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</si>
  <si>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</si>
  <si>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</si>
  <si>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</si>
  <si>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</si>
  <si>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</si>
  <si>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</si>
  <si>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</si>
  <si>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</si>
  <si>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</si>
  <si>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</si>
  <si>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</si>
  <si>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</si>
  <si>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</si>
  <si>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</si>
  <si>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</si>
  <si>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</si>
  <si>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</si>
  <si>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</si>
  <si>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</si>
  <si>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</si>
  <si>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</si>
  <si>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</si>
  <si>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</si>
  <si>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</si>
  <si>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</si>
  <si>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</si>
  <si>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</si>
  <si>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</si>
  <si>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</si>
  <si>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</si>
  <si>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</si>
  <si>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</si>
  <si>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</si>
  <si>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</si>
  <si>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</si>
  <si>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</si>
  <si>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</si>
  <si>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</si>
  <si>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</si>
  <si>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</si>
  <si>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</si>
  <si>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</si>
  <si>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</si>
  <si>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</si>
  <si>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</si>
  <si>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</si>
  <si>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</si>
  <si>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</si>
  <si>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</si>
  <si>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</si>
  <si>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</si>
  <si>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</si>
  <si>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</si>
  <si>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</si>
  <si>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</si>
  <si>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</si>
  <si>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</si>
  <si>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</si>
  <si>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</si>
  <si>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</si>
  <si>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</si>
  <si>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</si>
  <si>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</si>
  <si>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</si>
  <si>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</si>
  <si>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</si>
  <si>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</si>
  <si>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</si>
  <si>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</si>
  <si>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</si>
  <si>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</si>
  <si>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</si>
  <si>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</si>
  <si>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</si>
  <si>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</si>
  <si>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</si>
  <si>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</si>
  <si>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</si>
  <si>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</si>
  <si>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</si>
  <si>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</si>
  <si>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</si>
  <si>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</si>
  <si>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</si>
  <si>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</si>
  <si>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</si>
  <si>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</si>
  <si>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</si>
  <si>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</si>
  <si>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</si>
  <si>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</si>
  <si>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</si>
  <si>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</si>
  <si>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</si>
  <si>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</si>
  <si>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</si>
  <si>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</si>
  <si>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</si>
  <si>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</si>
  <si>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</si>
  <si>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</si>
  <si>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</si>
  <si>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</si>
  <si>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</si>
  <si>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</si>
  <si>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</si>
  <si>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</si>
  <si>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</si>
  <si>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</si>
  <si>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</si>
  <si>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</si>
  <si>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</si>
  <si>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</si>
  <si>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</si>
  <si>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</si>
  <si>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</si>
  <si>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</si>
  <si>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</si>
  <si>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</si>
  <si>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</si>
  <si>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</si>
  <si>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</si>
  <si>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</si>
  <si>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</si>
  <si>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</si>
  <si>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</si>
  <si>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</si>
  <si>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</si>
  <si>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</si>
  <si>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</si>
  <si>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</si>
  <si>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</si>
  <si>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</si>
  <si>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</si>
  <si>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</si>
  <si>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</si>
  <si>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</si>
  <si>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</si>
  <si>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</si>
  <si>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</si>
  <si>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</si>
  <si>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</si>
  <si>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</si>
  <si>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</si>
  <si>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</si>
  <si>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</si>
  <si>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</si>
  <si>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</si>
  <si>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</si>
  <si>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</si>
  <si>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</si>
  <si>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</si>
  <si>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</si>
  <si>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</si>
  <si>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</si>
  <si>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</si>
  <si>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</si>
  <si>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</si>
  <si>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</si>
  <si>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</si>
  <si>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</si>
  <si>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</si>
  <si>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</si>
  <si>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</si>
  <si>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</si>
  <si>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</si>
  <si>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</si>
  <si>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</si>
  <si>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</si>
  <si>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</si>
  <si>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</si>
  <si>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</si>
  <si>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</si>
  <si>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</si>
  <si>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</si>
  <si>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</si>
  <si>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</si>
  <si>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</si>
  <si>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</si>
  <si>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</si>
  <si>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</si>
  <si>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</si>
  <si>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</si>
  <si>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</si>
  <si>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</si>
  <si>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</si>
  <si>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</si>
  <si>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</si>
  <si>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</si>
  <si>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</si>
  <si>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</si>
  <si>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</si>
  <si>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</si>
  <si>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</si>
  <si>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</si>
  <si>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</si>
  <si>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</si>
  <si>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</si>
  <si>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</si>
  <si>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</si>
  <si>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</si>
  <si>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</si>
  <si>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</si>
  <si>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</si>
  <si>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</si>
  <si>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</si>
  <si>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</si>
  <si>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</si>
  <si>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</si>
  <si>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</si>
  <si>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</si>
  <si>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</si>
  <si>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</si>
  <si>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</si>
  <si>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</si>
  <si>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</si>
  <si>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</si>
  <si>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</si>
  <si>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</si>
  <si>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</si>
  <si>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</si>
  <si>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</si>
  <si>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</si>
  <si>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</si>
  <si>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</si>
  <si>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</si>
  <si>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</si>
  <si>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</si>
  <si>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</si>
  <si>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</si>
  <si>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</si>
  <si>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</si>
  <si>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</si>
  <si>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</si>
  <si>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</si>
  <si>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</si>
  <si>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</si>
  <si>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</si>
  <si>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</si>
  <si>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</si>
  <si>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</si>
  <si>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</si>
  <si>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</si>
  <si>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</si>
  <si>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</si>
  <si>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</si>
  <si>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</si>
  <si>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</si>
  <si>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</si>
  <si>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</si>
  <si>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</si>
  <si>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</si>
  <si>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</si>
  <si>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</si>
  <si>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</si>
  <si>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</si>
  <si>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</si>
  <si>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</si>
  <si>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</si>
  <si>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</si>
  <si>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</si>
  <si>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</si>
  <si>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</si>
  <si>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</si>
  <si>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</si>
  <si>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</si>
  <si>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</si>
  <si>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</si>
  <si>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</si>
  <si>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</si>
  <si>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</si>
  <si>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</si>
  <si>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</si>
  <si>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</si>
  <si>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</si>
  <si>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</si>
  <si>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</si>
  <si>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</si>
  <si>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</si>
  <si>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</si>
  <si>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</si>
  <si>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</si>
  <si>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</si>
  <si>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</si>
  <si>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</si>
  <si>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</si>
  <si>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</si>
  <si>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</si>
  <si>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</si>
  <si>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</si>
  <si>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</si>
  <si>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</si>
  <si>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</si>
  <si>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</si>
  <si>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</si>
  <si>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</si>
  <si>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</si>
  <si>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</si>
  <si>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</si>
  <si>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</si>
  <si>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</si>
  <si>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</si>
  <si>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</si>
  <si>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</si>
  <si>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</si>
  <si>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</si>
  <si>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</si>
  <si>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</si>
  <si>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</si>
  <si>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</si>
  <si>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</si>
  <si>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</si>
  <si>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</si>
  <si>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</si>
  <si>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</si>
  <si>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</si>
  <si>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</si>
  <si>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</si>
  <si>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</si>
  <si>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</si>
  <si>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</si>
  <si>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</si>
  <si>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</si>
  <si>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</si>
  <si>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</si>
  <si>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</si>
  <si>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</si>
  <si>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</si>
  <si>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</si>
  <si>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</si>
  <si>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</si>
  <si>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</si>
  <si>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</si>
  <si>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</si>
  <si>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</si>
  <si>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</si>
  <si>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</si>
  <si>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</si>
  <si>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</si>
  <si>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</si>
  <si>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</si>
  <si>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</si>
  <si>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</si>
  <si>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</si>
  <si>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</si>
  <si>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</si>
  <si>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</si>
  <si>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</si>
  <si>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</si>
  <si>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</si>
  <si>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</si>
  <si>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</si>
  <si>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</si>
  <si>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</si>
  <si>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</si>
  <si>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</si>
  <si>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</si>
  <si>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</si>
  <si>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</si>
  <si>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</si>
  <si>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</si>
  <si>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</si>
  <si>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</si>
  <si>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</si>
  <si>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</si>
  <si>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</si>
  <si>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</si>
  <si>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</si>
  <si>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</si>
  <si>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</si>
  <si>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</si>
  <si>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</si>
  <si>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</si>
  <si>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</si>
  <si>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</si>
  <si>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</si>
  <si>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</si>
  <si>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</si>
  <si>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</si>
  <si>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</si>
  <si>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</si>
  <si>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</si>
  <si>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</si>
  <si>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</si>
  <si>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</si>
  <si>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</si>
  <si>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</si>
  <si>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</si>
  <si>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</si>
  <si>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</si>
  <si>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</si>
  <si>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</si>
  <si>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</si>
  <si>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</si>
  <si>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</si>
  <si>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</si>
  <si>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</si>
  <si>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</si>
  <si>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</si>
  <si>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</si>
  <si>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</si>
  <si>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</si>
  <si>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</si>
  <si>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</si>
  <si>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</si>
  <si>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</si>
  <si>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</si>
  <si>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</si>
  <si>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</si>
  <si>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</si>
  <si>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</si>
  <si>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</si>
  <si>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</si>
  <si>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</si>
  <si>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</si>
  <si>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</si>
  <si>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</si>
  <si>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</si>
  <si>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</si>
  <si>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</si>
  <si>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</si>
  <si>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</si>
  <si>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</si>
  <si>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</si>
  <si>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</si>
  <si>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</si>
  <si>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</si>
  <si>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</si>
  <si>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</si>
  <si>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</si>
  <si>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</si>
  <si>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</si>
  <si>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</si>
  <si>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</si>
  <si>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</si>
  <si>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</si>
  <si>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</si>
  <si>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</si>
  <si>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</si>
  <si>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</si>
  <si>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</si>
  <si>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</si>
  <si>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</si>
  <si>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</si>
  <si>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</si>
  <si>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</si>
  <si>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</si>
  <si>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</si>
  <si>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</si>
  <si>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</si>
  <si>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</si>
  <si>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</si>
  <si>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</si>
  <si>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</si>
  <si>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</si>
  <si>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</si>
  <si>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</si>
  <si>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</si>
  <si>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</si>
  <si>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</si>
  <si>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</si>
  <si>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</si>
  <si>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</si>
  <si>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</si>
  <si>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</si>
  <si>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</si>
  <si>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</si>
  <si>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</si>
  <si>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</si>
  <si>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</si>
  <si>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</si>
  <si>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</si>
  <si>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</si>
  <si>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</si>
  <si>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</si>
  <si>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</si>
  <si>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</si>
  <si>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</si>
  <si>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</si>
  <si>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</si>
  <si>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</si>
  <si>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</si>
  <si>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</si>
  <si>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</si>
  <si>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</si>
  <si>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</si>
  <si>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</si>
  <si>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</si>
  <si>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</si>
  <si>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</si>
  <si>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</si>
  <si>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</si>
  <si>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</si>
  <si>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</si>
  <si>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</si>
  <si>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</si>
  <si>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</si>
  <si>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</si>
  <si>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</si>
  <si>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</si>
  <si>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</si>
  <si>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</si>
  <si>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</si>
  <si>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</si>
  <si>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</si>
  <si>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</si>
  <si>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</si>
  <si>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</si>
  <si>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</si>
  <si>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</si>
  <si>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</si>
  <si>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</si>
  <si>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</si>
  <si>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</si>
  <si>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</si>
  <si>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</si>
  <si>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</si>
  <si>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</si>
  <si>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</si>
  <si>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</si>
  <si>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</si>
  <si>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</si>
  <si>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</si>
  <si>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</si>
  <si>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</si>
  <si>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</si>
  <si>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</si>
  <si>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</si>
  <si>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</si>
  <si>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</si>
  <si>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</si>
  <si>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</si>
  <si>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</si>
  <si>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</si>
  <si>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</si>
  <si>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</si>
  <si>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</si>
  <si>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</si>
  <si>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</si>
  <si>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</si>
  <si>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</si>
  <si>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</si>
  <si>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</si>
  <si>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</si>
  <si>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</si>
  <si>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</si>
  <si>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</si>
  <si>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</si>
  <si>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</si>
  <si>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</si>
  <si>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</si>
  <si>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</si>
  <si>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</si>
  <si>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</si>
  <si>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</si>
  <si>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</si>
  <si>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</si>
  <si>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</si>
  <si>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</si>
  <si>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</si>
  <si>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</si>
  <si>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</si>
  <si>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</si>
  <si>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</si>
  <si>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</si>
  <si>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</si>
  <si>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</si>
  <si>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</si>
  <si>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</si>
  <si>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</si>
  <si>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</si>
  <si>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</si>
  <si>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</si>
  <si>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</si>
  <si>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</si>
  <si>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</si>
  <si>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</si>
  <si>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</si>
  <si>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</si>
  <si>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</si>
  <si>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</si>
  <si>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</si>
  <si>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</si>
  <si>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</si>
  <si>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</si>
  <si>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</si>
  <si>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</si>
  <si>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</si>
  <si>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</si>
  <si>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</si>
  <si>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</si>
  <si>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</si>
  <si>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</si>
  <si>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</si>
  <si>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</si>
  <si>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</si>
  <si>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</si>
  <si>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</si>
  <si>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</si>
  <si>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</si>
  <si>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</si>
  <si>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</si>
  <si>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</si>
  <si>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</si>
  <si>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</si>
  <si>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</si>
  <si>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</si>
  <si>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</si>
  <si>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</si>
  <si>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</si>
  <si>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</si>
  <si>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</si>
  <si>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</si>
  <si>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</si>
  <si>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</si>
  <si>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</si>
  <si>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</si>
  <si>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</si>
  <si>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</si>
  <si>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</si>
  <si>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</si>
  <si>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</si>
  <si>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</si>
  <si>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</si>
  <si>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</si>
  <si>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</si>
  <si>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</si>
  <si>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</si>
  <si>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</si>
  <si>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</si>
  <si>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</si>
  <si>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</si>
  <si>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</si>
  <si>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</si>
  <si>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</si>
  <si>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</si>
  <si>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</si>
  <si>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</si>
  <si>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</si>
  <si>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</si>
  <si>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</si>
  <si>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</si>
  <si>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</si>
  <si>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</si>
  <si>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</si>
  <si>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</si>
  <si>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</si>
  <si>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</si>
  <si>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</si>
  <si>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</si>
  <si>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</si>
  <si>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</si>
  <si>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</si>
  <si>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</si>
  <si>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</si>
  <si>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</si>
  <si>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</si>
  <si>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</si>
  <si>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</si>
  <si>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</si>
  <si>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</si>
  <si>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</si>
  <si>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</si>
  <si>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</si>
  <si>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</si>
  <si>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</si>
  <si>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</si>
  <si>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</si>
  <si>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</si>
  <si>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</si>
  <si>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</si>
  <si>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</si>
  <si>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</si>
  <si>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</si>
  <si>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</si>
  <si>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</si>
  <si>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</si>
  <si>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</si>
  <si>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</si>
  <si>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</si>
  <si>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</si>
  <si>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</si>
  <si>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</si>
  <si>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</si>
  <si>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</si>
  <si>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</si>
  <si>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</si>
  <si>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</si>
  <si>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</si>
  <si>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</si>
  <si>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</si>
  <si>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</si>
  <si>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</si>
  <si>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</si>
  <si>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</si>
  <si>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</si>
  <si>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</si>
  <si>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</si>
  <si>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</si>
  <si>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</si>
  <si>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</si>
  <si>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</si>
  <si>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</si>
  <si>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</si>
  <si>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</si>
  <si>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</si>
  <si>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</si>
  <si>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</si>
  <si>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</si>
  <si>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</si>
  <si>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</si>
  <si>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</si>
  <si>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</si>
  <si>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</si>
  <si>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</si>
  <si>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</si>
  <si>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</si>
  <si>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</si>
  <si>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</si>
  <si>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</si>
  <si>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</si>
  <si>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</si>
  <si>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</si>
  <si>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</si>
  <si>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</si>
  <si>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</si>
  <si>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</si>
  <si>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</si>
  <si>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</si>
  <si>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</si>
  <si>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</si>
  <si>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</si>
  <si>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</si>
  <si>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</si>
  <si>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</si>
  <si>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</si>
  <si>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</si>
  <si>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</si>
  <si>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</si>
  <si>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</si>
  <si>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</si>
  <si>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</si>
  <si>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</si>
  <si>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</si>
  <si>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</si>
  <si>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</si>
  <si>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</si>
  <si>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</si>
  <si>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</si>
  <si>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</si>
  <si>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</si>
  <si>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</si>
  <si>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</si>
  <si>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</si>
  <si>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</si>
  <si>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</si>
  <si>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</si>
  <si>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</si>
  <si>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</si>
  <si>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</si>
  <si>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</si>
  <si>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</si>
  <si>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</si>
  <si>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</si>
  <si>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</si>
  <si>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</si>
  <si>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</si>
  <si>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</si>
  <si>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</si>
  <si>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</si>
  <si>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</si>
  <si>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</si>
  <si>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</si>
  <si>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</si>
  <si>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</si>
  <si>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</si>
  <si>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</si>
  <si>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</si>
  <si>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</si>
  <si>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</si>
  <si>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</si>
  <si>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</si>
  <si>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</si>
  <si>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</si>
  <si>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</si>
  <si>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</si>
  <si>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</si>
  <si>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</si>
  <si>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</si>
  <si>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</si>
  <si>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</si>
  <si>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</si>
  <si>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</si>
  <si>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</si>
  <si>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</si>
  <si>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</si>
  <si>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</si>
  <si>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</si>
  <si>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</si>
  <si>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</si>
  <si>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</si>
  <si>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</si>
  <si>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</si>
  <si>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</si>
  <si>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</si>
  <si>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</si>
  <si>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</si>
  <si>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</si>
  <si>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</si>
  <si>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</si>
  <si>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</si>
  <si>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</si>
  <si>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</si>
  <si>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</si>
  <si>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</si>
  <si>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</si>
  <si>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</si>
  <si>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</si>
  <si>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</si>
  <si>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</si>
  <si>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</si>
  <si>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</si>
  <si>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</si>
  <si>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</si>
  <si>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</si>
  <si>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</si>
  <si>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</si>
  <si>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</si>
  <si>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</si>
  <si>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</si>
  <si>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</si>
  <si>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</si>
  <si>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</si>
  <si>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</si>
  <si>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</si>
  <si>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</si>
  <si>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</si>
  <si>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</si>
  <si>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</si>
  <si>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</si>
  <si>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</si>
  <si>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</si>
  <si>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</si>
  <si>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</si>
  <si>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</si>
  <si>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</si>
  <si>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</si>
  <si>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</si>
  <si>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</si>
  <si>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</si>
  <si>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</si>
  <si>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</si>
  <si>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</si>
  <si>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</si>
  <si>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</si>
  <si>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</si>
  <si>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</si>
  <si>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</si>
  <si>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</si>
  <si>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</si>
  <si>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</si>
  <si>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</si>
  <si>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</si>
  <si>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</si>
  <si>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</si>
  <si>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</si>
  <si>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</si>
  <si>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</si>
  <si>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</si>
  <si>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</si>
  <si>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</si>
  <si>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</si>
  <si>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</si>
  <si>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</si>
  <si>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</si>
  <si>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</si>
  <si>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</si>
  <si>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</si>
  <si>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</si>
  <si>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</si>
  <si>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</si>
  <si>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</si>
  <si>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</si>
  <si>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</si>
  <si>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</si>
  <si>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</si>
  <si>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</si>
  <si>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</si>
  <si>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</si>
  <si>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</si>
  <si>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</si>
  <si>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</si>
  <si>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</si>
  <si>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</si>
  <si>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</si>
  <si>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</si>
  <si>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</si>
  <si>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</si>
  <si>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</si>
  <si>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</si>
  <si>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</si>
  <si>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</si>
  <si>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</si>
  <si>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</si>
  <si>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</si>
  <si>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</si>
  <si>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</si>
  <si>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</si>
  <si>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</si>
  <si>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</si>
  <si>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</si>
  <si>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</si>
  <si>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</si>
  <si>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</si>
  <si>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</si>
  <si>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</si>
  <si>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</si>
  <si>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</si>
  <si>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</si>
  <si>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</si>
  <si>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</si>
  <si>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</si>
  <si>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</si>
  <si>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</si>
  <si>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</si>
  <si>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</si>
  <si>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</si>
  <si>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</si>
  <si>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</si>
  <si>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</si>
  <si>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</si>
  <si>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</si>
  <si>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</si>
  <si>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</si>
  <si>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</si>
  <si>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</si>
  <si>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</si>
  <si>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</si>
  <si>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</si>
  <si>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</si>
  <si>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</si>
  <si>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</si>
  <si>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</si>
  <si>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</si>
  <si>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</si>
  <si>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</si>
  <si>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</si>
  <si>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</si>
  <si>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</si>
  <si>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</si>
  <si>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</si>
  <si>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</si>
  <si>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</si>
  <si>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</si>
  <si>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</si>
  <si>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</si>
  <si>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</si>
  <si>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</si>
  <si>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</si>
  <si>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</si>
  <si>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</si>
  <si>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</si>
  <si>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</si>
  <si>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</si>
  <si>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</si>
  <si>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</si>
  <si>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</si>
  <si>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</si>
  <si>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</si>
  <si>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</si>
  <si>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</si>
  <si>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</si>
  <si>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</si>
  <si>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</si>
  <si>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</si>
  <si>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</si>
  <si>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</si>
  <si>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</si>
  <si>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</si>
  <si>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</si>
  <si>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</si>
  <si>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</si>
  <si>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</si>
  <si>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</si>
  <si>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</si>
  <si>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</si>
  <si>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</si>
  <si>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</si>
  <si>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</si>
  <si>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</si>
  <si>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</si>
  <si>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</si>
  <si>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</si>
  <si>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</si>
  <si>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</si>
  <si>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</si>
  <si>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</si>
  <si>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</si>
  <si>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</si>
  <si>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</si>
  <si>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</si>
  <si>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</si>
  <si>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</si>
  <si>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</si>
  <si>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</si>
  <si>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</si>
  <si>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</si>
  <si>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</si>
  <si>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</si>
  <si>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</si>
  <si>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</si>
  <si>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</si>
  <si>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</si>
  <si>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</si>
  <si>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</si>
  <si>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</si>
  <si>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</si>
  <si>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</si>
  <si>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</si>
  <si>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</si>
  <si>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</si>
  <si>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</si>
  <si>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</si>
  <si>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</si>
  <si>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</si>
  <si>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</si>
  <si>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</si>
  <si>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</si>
  <si>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</si>
  <si>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</si>
  <si>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</si>
  <si>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</si>
  <si>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</si>
  <si>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</si>
  <si>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</si>
  <si>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</si>
  <si>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</si>
  <si>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</si>
  <si>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</si>
  <si>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</si>
  <si>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</si>
  <si>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</si>
  <si>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</si>
  <si>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</si>
  <si>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</si>
  <si>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</si>
  <si>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</si>
  <si>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</si>
  <si>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</si>
  <si>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</si>
  <si>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</si>
  <si>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</si>
  <si>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</si>
  <si>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</si>
  <si>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</si>
  <si>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</si>
  <si>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</si>
  <si>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</si>
  <si>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</si>
  <si>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</si>
  <si>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</si>
  <si>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</si>
  <si>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</si>
  <si>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</si>
  <si>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</si>
  <si>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</si>
  <si>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</si>
  <si>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</si>
  <si>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</si>
  <si>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</si>
  <si>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</si>
  <si>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</si>
  <si>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</si>
  <si>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</si>
  <si>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</si>
  <si>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</si>
  <si>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</si>
  <si>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</si>
  <si>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</si>
  <si>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</si>
  <si>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</si>
  <si>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</si>
  <si>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</si>
  <si>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</si>
  <si>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</si>
  <si>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</si>
  <si>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</si>
  <si>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</si>
  <si>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</si>
  <si>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</si>
  <si>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</si>
  <si>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</si>
  <si>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</si>
  <si>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</si>
  <si>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</si>
  <si>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</si>
  <si>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</si>
  <si>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</si>
  <si>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</si>
  <si>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</si>
  <si>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</si>
  <si>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</si>
  <si>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</si>
  <si>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</si>
  <si>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</si>
  <si>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</si>
  <si>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</si>
  <si>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</si>
  <si>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</si>
  <si>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</si>
  <si>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</si>
  <si>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</si>
  <si>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</si>
  <si>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</si>
  <si>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</si>
  <si>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</si>
  <si>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</si>
  <si>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</si>
  <si>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</si>
  <si>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</si>
  <si>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</si>
  <si>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</si>
  <si>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</si>
  <si>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</si>
  <si>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</si>
  <si>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</si>
  <si>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</si>
  <si>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</si>
  <si>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</si>
  <si>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</si>
  <si>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</si>
  <si>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</si>
  <si>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</si>
  <si>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</si>
  <si>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</si>
  <si>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</si>
  <si>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</si>
  <si>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</si>
  <si>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</si>
  <si>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</si>
  <si>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</si>
  <si>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</si>
  <si>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</si>
  <si>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</si>
  <si>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</si>
  <si>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</si>
  <si>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</si>
  <si>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</si>
  <si>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</si>
  <si>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</si>
  <si>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</si>
  <si>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</si>
  <si>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</si>
  <si>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</si>
  <si>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</si>
  <si>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</si>
  <si>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</si>
  <si>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</si>
  <si>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</si>
  <si>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</si>
  <si>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</si>
  <si>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</si>
  <si>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</si>
  <si>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</si>
  <si>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</si>
  <si>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</si>
  <si>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</si>
  <si>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</si>
  <si>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</si>
  <si>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</si>
  <si>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</si>
  <si>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</si>
  <si>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</si>
  <si>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</si>
  <si>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</si>
  <si>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</si>
  <si>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</si>
  <si>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</si>
  <si>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</si>
  <si>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</si>
  <si>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</si>
  <si>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</si>
  <si>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</si>
  <si>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</si>
  <si>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</si>
  <si>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</si>
  <si>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</si>
  <si>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</si>
  <si>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</si>
  <si>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</si>
  <si>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</si>
  <si>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</si>
  <si>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</si>
  <si>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</si>
  <si>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</si>
  <si>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</si>
  <si>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</si>
  <si>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</si>
  <si>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</si>
  <si>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</si>
  <si>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</si>
  <si>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</si>
  <si>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</si>
  <si>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</si>
  <si>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</si>
  <si>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</si>
  <si>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</si>
  <si>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</si>
  <si>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</si>
  <si>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</si>
  <si>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</si>
  <si>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</si>
  <si>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</si>
  <si>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</si>
  <si>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</si>
  <si>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</si>
  <si>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</si>
  <si>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</si>
  <si>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</si>
  <si>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</si>
  <si>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</si>
  <si>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</si>
  <si>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</si>
  <si>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</si>
  <si>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</si>
  <si>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</si>
  <si>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</si>
  <si>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</si>
  <si>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</si>
  <si>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</si>
  <si>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</si>
  <si>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</si>
  <si>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</si>
  <si>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</si>
  <si>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</si>
  <si>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</si>
  <si>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</si>
  <si>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</si>
  <si>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</si>
  <si>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</si>
  <si>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</si>
  <si>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</si>
  <si>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</si>
  <si>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</si>
  <si>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</si>
  <si>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</si>
  <si>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</si>
  <si>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</si>
  <si>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</si>
  <si>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</si>
  <si>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</si>
  <si>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</si>
  <si>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</si>
  <si>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</si>
  <si>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</si>
  <si>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</si>
  <si>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</si>
  <si>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</si>
  <si>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</si>
  <si>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</si>
  <si>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</si>
  <si>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</si>
  <si>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</si>
  <si>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</si>
  <si>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</si>
  <si>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</si>
  <si>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</si>
  <si>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</si>
  <si>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</si>
  <si>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</si>
  <si>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</si>
  <si>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</si>
  <si>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</si>
  <si>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</si>
  <si>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</si>
  <si>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</si>
  <si>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</si>
  <si>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</si>
  <si>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</si>
  <si>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</si>
  <si>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</si>
  <si>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</si>
  <si>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</si>
  <si>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</si>
  <si>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</si>
  <si>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</si>
  <si>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</si>
  <si>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</si>
  <si>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</si>
  <si>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</si>
  <si>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</si>
  <si>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</si>
  <si>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</si>
  <si>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</si>
  <si>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</si>
  <si>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</si>
  <si>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</si>
  <si>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</si>
  <si>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</si>
  <si>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</si>
  <si>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</si>
  <si>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</si>
  <si>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</si>
  <si>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</si>
  <si>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</si>
  <si>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</si>
  <si>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</si>
  <si>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</si>
  <si>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</si>
  <si>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</si>
  <si>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</si>
  <si>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</si>
  <si>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</si>
  <si>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</si>
  <si>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</si>
  <si>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</si>
  <si>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</si>
  <si>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</si>
  <si>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</si>
  <si>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</si>
  <si>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</si>
  <si>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</si>
  <si>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</si>
  <si>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</si>
  <si>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</si>
  <si>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</si>
  <si>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</si>
  <si>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</si>
  <si>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</si>
  <si>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</si>
  <si>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</si>
  <si>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</si>
  <si>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</si>
  <si>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</si>
  <si>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</si>
  <si>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</si>
  <si>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</si>
  <si>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</si>
  <si>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</si>
  <si>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</si>
  <si>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</si>
  <si>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</si>
  <si>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</si>
  <si>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</si>
  <si>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</si>
  <si>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</si>
  <si>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</si>
  <si>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</si>
  <si>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</si>
  <si>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</si>
  <si>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</si>
  <si>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</si>
  <si>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</si>
  <si>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</si>
  <si>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</si>
  <si>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</si>
  <si>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</si>
  <si>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</si>
  <si>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</si>
  <si>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</si>
  <si>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</si>
  <si>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</si>
  <si>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</si>
  <si>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</si>
  <si>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</si>
  <si>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</si>
  <si>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</si>
  <si>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</si>
  <si>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</si>
  <si>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</si>
  <si>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</si>
  <si>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</si>
  <si>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</si>
  <si>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</si>
  <si>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</si>
  <si>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</si>
  <si>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</si>
  <si>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</si>
  <si>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</si>
  <si>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</si>
  <si>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</si>
  <si>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</si>
  <si>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</si>
  <si>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</si>
  <si>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</si>
  <si>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</si>
  <si>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</si>
  <si>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</si>
  <si>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</si>
  <si>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</si>
  <si>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</si>
  <si>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</si>
  <si>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</si>
  <si>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</si>
  <si>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</si>
  <si>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</si>
  <si>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</si>
  <si>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</si>
  <si>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</si>
  <si>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</si>
  <si>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</si>
  <si>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</si>
  <si>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</si>
  <si>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</si>
  <si>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</si>
  <si>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</si>
  <si>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</si>
  <si>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</si>
  <si>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</si>
  <si>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</si>
  <si>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</si>
  <si>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</si>
  <si>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</si>
  <si>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</si>
  <si>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</si>
  <si>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</si>
  <si>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</si>
  <si>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</si>
  <si>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</si>
  <si>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</si>
  <si>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</si>
  <si>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</si>
  <si>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</si>
  <si>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</si>
  <si>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</si>
  <si>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</si>
  <si>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</si>
  <si>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</si>
  <si>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</si>
  <si>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</si>
  <si>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</si>
  <si>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</si>
  <si>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</si>
  <si>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</si>
  <si>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</si>
  <si>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</si>
  <si>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</si>
  <si>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</si>
  <si>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</si>
  <si>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</si>
  <si>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</si>
  <si>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</si>
  <si>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</si>
  <si>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</si>
  <si>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</si>
  <si>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</si>
  <si>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</si>
  <si>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</si>
  <si>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</si>
  <si>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</si>
  <si>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</si>
  <si>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</si>
  <si>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</si>
  <si>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</si>
  <si>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</si>
  <si>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</si>
  <si>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</si>
  <si>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</si>
  <si>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</si>
  <si>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</si>
  <si>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</si>
  <si>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</si>
  <si>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</si>
  <si>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</si>
  <si>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</si>
  <si>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</si>
  <si>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</si>
  <si>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</si>
  <si>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</si>
  <si>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</si>
  <si>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</si>
  <si>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</si>
  <si>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</si>
  <si>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</si>
  <si>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</si>
  <si>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</si>
  <si>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</si>
  <si>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</si>
  <si>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</si>
  <si>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</si>
  <si>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</si>
  <si>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</si>
  <si>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</si>
  <si>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</si>
  <si>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</si>
  <si>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</si>
  <si>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</si>
  <si>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</si>
  <si>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</si>
  <si>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</si>
  <si>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</si>
  <si>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</si>
  <si>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</si>
  <si>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</si>
  <si>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</si>
  <si>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</si>
  <si>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</si>
  <si>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</si>
  <si>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</si>
  <si>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</si>
  <si>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</si>
  <si>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</si>
  <si>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</si>
  <si>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</si>
  <si>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</si>
  <si>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</si>
  <si>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</si>
  <si>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</si>
  <si>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</si>
  <si>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</si>
  <si>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</si>
  <si>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</si>
  <si>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</si>
  <si>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</si>
  <si>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</si>
  <si>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</si>
  <si>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</si>
  <si>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</si>
  <si>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</si>
  <si>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</si>
  <si>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</si>
  <si>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</si>
  <si>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</si>
  <si>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</si>
  <si>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</si>
  <si>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</si>
  <si>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</si>
  <si>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</si>
  <si>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</si>
  <si>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</si>
  <si>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</si>
  <si>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</si>
  <si>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</si>
  <si>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</si>
  <si>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</si>
  <si>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</si>
  <si>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</si>
  <si>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</si>
  <si>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</si>
  <si>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</si>
  <si>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</si>
  <si>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</si>
  <si>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</si>
  <si>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</si>
  <si>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</si>
  <si>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</si>
  <si>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</si>
  <si>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</si>
  <si>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</si>
  <si>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</si>
  <si>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</si>
  <si>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</si>
  <si>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</si>
  <si>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</si>
  <si>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</si>
  <si>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</si>
  <si>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</si>
  <si>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</si>
  <si>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</si>
  <si>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</si>
  <si>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</si>
  <si>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</si>
  <si>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</si>
  <si>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</si>
  <si>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</si>
  <si>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</si>
  <si>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</si>
  <si>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</si>
  <si>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</si>
  <si>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</si>
  <si>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</si>
  <si>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</si>
  <si>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</si>
  <si>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</si>
  <si>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</si>
  <si>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</si>
  <si>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</si>
  <si>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</si>
  <si>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</si>
  <si>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</si>
  <si>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</si>
  <si>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</si>
  <si>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</si>
  <si>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</si>
  <si>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</si>
  <si>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</si>
  <si>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</si>
  <si>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</si>
  <si>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</si>
  <si>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</si>
  <si>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</si>
  <si>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</si>
  <si>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</si>
  <si>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</si>
  <si>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</si>
  <si>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</si>
  <si>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</si>
  <si>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</si>
  <si>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</si>
  <si>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</si>
  <si>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</si>
  <si>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</si>
  <si>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</si>
  <si>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</si>
  <si>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</si>
  <si>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</si>
  <si>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</si>
  <si>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</si>
  <si>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</si>
  <si>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</si>
  <si>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</si>
  <si>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</si>
  <si>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</si>
  <si>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</si>
  <si>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</si>
  <si>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</si>
  <si>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</si>
  <si>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</si>
  <si>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</si>
  <si>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</si>
  <si>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</si>
  <si>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</si>
  <si>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</si>
  <si>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</si>
  <si>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</si>
  <si>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</si>
  <si>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</si>
  <si>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</si>
  <si>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</si>
  <si>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</si>
  <si>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</si>
  <si>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</si>
  <si>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</si>
  <si>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</si>
  <si>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</si>
  <si>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</si>
  <si>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</si>
  <si>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</si>
  <si>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</si>
  <si>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</si>
  <si>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</si>
  <si>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</si>
  <si>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</si>
  <si>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</si>
  <si>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</si>
  <si>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</si>
  <si>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</si>
  <si>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</si>
  <si>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</si>
  <si>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</si>
  <si>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</si>
  <si>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</si>
  <si>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</si>
  <si>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</si>
  <si>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</si>
  <si>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</si>
  <si>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</si>
  <si>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</si>
  <si>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</si>
  <si>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</si>
  <si>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</si>
  <si>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</si>
  <si>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</si>
  <si>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</si>
  <si>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</si>
  <si>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</si>
  <si>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</si>
  <si>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</si>
  <si>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</si>
  <si>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</si>
  <si>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</si>
  <si>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</si>
  <si>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</si>
  <si>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</si>
  <si>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</si>
  <si>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</si>
  <si>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</si>
  <si>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</si>
  <si>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</si>
  <si>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</si>
  <si>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</si>
  <si>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</si>
  <si>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</si>
  <si>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</si>
  <si>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</si>
  <si>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</si>
  <si>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</si>
  <si>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</si>
  <si>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</si>
  <si>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</si>
  <si>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</si>
  <si>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</si>
  <si>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</si>
  <si>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</si>
  <si>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</si>
  <si>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</si>
  <si>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</si>
  <si>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</si>
  <si>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</si>
  <si>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</si>
  <si>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</si>
  <si>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</si>
  <si>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</si>
  <si>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</si>
  <si>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</si>
  <si>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</si>
  <si>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</si>
  <si>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</si>
  <si>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</si>
  <si>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</si>
  <si>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</si>
  <si>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</si>
  <si>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</si>
  <si>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</si>
  <si>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</si>
  <si>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</si>
  <si>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</si>
  <si>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</si>
  <si>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</si>
  <si>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</si>
  <si>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</si>
  <si>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</si>
  <si>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</si>
  <si>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</si>
  <si>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</si>
  <si>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</si>
  <si>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</si>
  <si>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</si>
  <si>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</si>
  <si>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</si>
  <si>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</si>
  <si>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</si>
  <si>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</si>
  <si>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</si>
  <si>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</si>
  <si>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</si>
  <si>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</si>
  <si>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</si>
  <si>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</si>
  <si>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</si>
  <si>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</si>
  <si>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</si>
  <si>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</si>
  <si>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</si>
  <si>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</si>
  <si>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</si>
  <si>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</si>
  <si>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</si>
  <si>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</si>
  <si>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</si>
  <si>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</si>
  <si>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</si>
  <si>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</si>
  <si>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</si>
  <si>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</si>
  <si>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</si>
  <si>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</si>
  <si>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</si>
  <si>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</si>
  <si>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</si>
  <si>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</si>
  <si>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</si>
  <si>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</si>
  <si>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</si>
  <si>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</si>
  <si>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</si>
  <si>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</si>
  <si>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</si>
  <si>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</si>
  <si>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</si>
  <si>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</si>
  <si>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</si>
  <si>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</si>
  <si>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</si>
  <si>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</si>
  <si>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</si>
  <si>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</si>
  <si>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</si>
  <si>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</si>
  <si>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</si>
  <si>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</si>
  <si>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</si>
  <si>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</si>
  <si>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</si>
  <si>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</si>
  <si>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</si>
  <si>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</si>
  <si>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</si>
  <si>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</si>
  <si>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</si>
  <si>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</si>
  <si>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</si>
  <si>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</si>
  <si>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</si>
  <si>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</si>
  <si>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</si>
  <si>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</si>
  <si>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</si>
  <si>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</si>
  <si>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</si>
  <si>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</si>
  <si>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</si>
  <si>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</si>
  <si>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</si>
  <si>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</si>
  <si>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</si>
  <si>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</si>
  <si>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</si>
  <si>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</si>
  <si>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</si>
  <si>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</si>
  <si>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</si>
  <si>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</si>
  <si>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</si>
  <si>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</si>
  <si>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</si>
  <si>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</si>
  <si>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</si>
  <si>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</si>
  <si>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</si>
  <si>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</si>
  <si>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</si>
  <si>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</si>
  <si>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</si>
  <si>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</si>
  <si>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</si>
  <si>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</si>
  <si>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</si>
  <si>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</si>
  <si>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</si>
  <si>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</si>
  <si>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</si>
  <si>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</si>
  <si>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</si>
  <si>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</si>
  <si>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</si>
  <si>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</si>
  <si>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</si>
  <si>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</si>
  <si>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</si>
  <si>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</si>
  <si>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</si>
  <si>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</si>
  <si>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</si>
  <si>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</si>
  <si>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</si>
  <si>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</si>
  <si>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</si>
  <si>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</si>
  <si>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</si>
  <si>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</si>
  <si>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</si>
  <si>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</si>
  <si>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</si>
  <si>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</si>
  <si>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</si>
  <si>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</si>
  <si>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</si>
  <si>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</si>
  <si>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</si>
  <si>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</si>
  <si>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</si>
  <si>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</si>
  <si>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</si>
  <si>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</si>
  <si>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</si>
  <si>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</si>
  <si>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</si>
  <si>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</si>
  <si>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</si>
  <si>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</si>
  <si>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</si>
  <si>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</si>
  <si>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</si>
  <si>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</si>
  <si>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</si>
  <si>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</si>
  <si>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</si>
  <si>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</si>
  <si>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</si>
  <si>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</si>
  <si>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</si>
  <si>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</si>
  <si>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</si>
  <si>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</si>
  <si>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</si>
  <si>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</si>
  <si>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</si>
  <si>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</si>
  <si>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</si>
  <si>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</si>
  <si>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</si>
  <si>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</si>
  <si>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</si>
  <si>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</si>
  <si>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</si>
  <si>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</si>
  <si>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</si>
  <si>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</si>
  <si>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</si>
  <si>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</si>
  <si>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</si>
  <si>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</si>
  <si>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</si>
  <si>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</si>
  <si>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</si>
  <si>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</si>
  <si>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</si>
  <si>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</si>
  <si>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</si>
  <si>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</si>
  <si>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</si>
  <si>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</si>
  <si>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</si>
  <si>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</si>
  <si>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</si>
  <si>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</si>
  <si>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</si>
  <si>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</si>
  <si>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</si>
  <si>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</si>
  <si>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</si>
  <si>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</si>
  <si>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</si>
  <si>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</si>
  <si>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</si>
  <si>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</si>
  <si>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</si>
  <si>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</si>
  <si>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</si>
  <si>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</si>
  <si>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</si>
  <si>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</si>
  <si>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</si>
  <si>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</si>
  <si>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</si>
  <si>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</si>
  <si>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</si>
  <si>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</si>
  <si>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</si>
  <si>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</si>
  <si>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</si>
  <si>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</si>
  <si>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</si>
  <si>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</si>
  <si>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</si>
  <si>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</si>
  <si>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</si>
  <si>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</si>
  <si>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</si>
  <si>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</si>
  <si>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</si>
  <si>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</si>
  <si>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</si>
  <si>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</si>
  <si>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</si>
  <si>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</si>
  <si>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</si>
  <si>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</si>
  <si>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</si>
  <si>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</si>
  <si>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</si>
  <si>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</si>
  <si>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</si>
  <si>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</si>
  <si>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</si>
  <si>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</si>
  <si>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</si>
  <si>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</si>
  <si>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</si>
  <si>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</si>
  <si>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</si>
  <si>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</si>
  <si>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</si>
  <si>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</si>
  <si>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</si>
  <si>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</si>
  <si>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</si>
  <si>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</si>
  <si>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</si>
  <si>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</si>
  <si>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</si>
  <si>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</si>
  <si>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</si>
  <si>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</si>
  <si>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</si>
  <si>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</si>
  <si>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</si>
  <si>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</si>
  <si>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</si>
  <si>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</si>
  <si>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</si>
  <si>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</si>
  <si>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</si>
  <si>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</si>
  <si>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</si>
  <si>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</si>
  <si>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</si>
  <si>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</si>
  <si>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</si>
  <si>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</si>
  <si>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</si>
  <si>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</si>
  <si>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</si>
  <si>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</si>
  <si>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</si>
  <si>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</si>
  <si>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</si>
  <si>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</si>
  <si>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</si>
  <si>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</si>
  <si>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</si>
  <si>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</si>
  <si>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</si>
  <si>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</si>
  <si>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</si>
  <si>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</si>
  <si>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</si>
  <si>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</si>
  <si>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</si>
  <si>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</si>
  <si>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</si>
  <si>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</si>
  <si>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</si>
  <si>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</si>
  <si>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</si>
  <si>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</si>
  <si>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</si>
  <si>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</si>
  <si>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</si>
  <si>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</si>
  <si>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</si>
  <si>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</si>
  <si>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</si>
  <si>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</si>
  <si>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</si>
  <si>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</si>
  <si>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</si>
  <si>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</si>
  <si>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</si>
  <si>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</si>
  <si>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</si>
  <si>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</si>
  <si>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</si>
  <si>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</si>
  <si>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</si>
  <si>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</si>
  <si>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</si>
  <si>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</si>
  <si>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</si>
  <si>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</si>
  <si>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</si>
  <si>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</si>
  <si>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</si>
  <si>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</si>
  <si>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</si>
  <si>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</si>
  <si>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</si>
  <si>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</si>
  <si>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</si>
  <si>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</si>
  <si>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</si>
  <si>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</si>
  <si>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</si>
  <si>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</si>
  <si>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</si>
  <si>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</si>
  <si>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</si>
  <si>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</si>
  <si>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</si>
  <si>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</si>
  <si>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</si>
  <si>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</si>
  <si>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</si>
  <si>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</si>
  <si>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</si>
  <si>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</si>
  <si>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</si>
  <si>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</si>
  <si>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</si>
  <si>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</si>
  <si>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</si>
  <si>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</si>
  <si>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</si>
  <si>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</si>
  <si>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</si>
  <si>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</si>
  <si>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</si>
  <si>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</si>
  <si>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</si>
  <si>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</si>
  <si>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</si>
  <si>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</si>
  <si>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</si>
  <si>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</si>
  <si>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</si>
  <si>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</si>
  <si>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</si>
  <si>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</si>
  <si>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</si>
  <si>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</si>
  <si>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</si>
  <si>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</si>
  <si>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</si>
  <si>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</si>
  <si>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</si>
  <si>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</si>
  <si>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</si>
  <si>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</si>
  <si>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</si>
  <si>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</si>
  <si>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</si>
  <si>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</si>
  <si>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</si>
  <si>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</si>
  <si>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</si>
  <si>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</si>
  <si>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</si>
  <si>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</si>
  <si>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</si>
  <si>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</si>
  <si>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</si>
  <si>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</si>
  <si>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</si>
  <si>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</si>
  <si>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</si>
  <si>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</si>
  <si>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</si>
  <si>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</si>
  <si>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</si>
  <si>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</si>
  <si>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</si>
  <si>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</si>
  <si>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</si>
  <si>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</si>
  <si>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</si>
  <si>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</si>
  <si>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</si>
  <si>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</si>
  <si>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</si>
  <si>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</si>
  <si>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</si>
  <si>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</si>
  <si>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</si>
  <si>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</si>
  <si>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</si>
  <si>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</si>
  <si>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</si>
  <si>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</si>
  <si>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</si>
  <si>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</si>
  <si>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</si>
  <si>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</si>
  <si>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</si>
  <si>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</si>
  <si>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</si>
  <si>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</si>
  <si>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</si>
  <si>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</si>
  <si>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</si>
  <si>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</si>
  <si>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</si>
  <si>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</si>
  <si>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</si>
  <si>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</si>
  <si>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</si>
  <si>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</si>
  <si>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</si>
  <si>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</si>
  <si>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</si>
  <si>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</si>
  <si>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</si>
  <si>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</si>
  <si>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</si>
  <si>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</si>
  <si>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</si>
  <si>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</si>
  <si>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</si>
  <si>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</si>
  <si>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</si>
  <si>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</si>
  <si>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</si>
  <si>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</si>
  <si>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</si>
  <si>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</si>
  <si>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</si>
  <si>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</si>
  <si>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</si>
  <si>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</si>
  <si>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</si>
  <si>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</si>
  <si>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</si>
  <si>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</si>
  <si>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</si>
  <si>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</si>
  <si>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</si>
  <si>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</si>
  <si>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</si>
  <si>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</si>
  <si>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</si>
  <si>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</si>
  <si>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</si>
  <si>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</si>
  <si>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</si>
  <si>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</si>
  <si>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</si>
  <si>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</si>
  <si>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</si>
  <si>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</si>
  <si>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</si>
  <si>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</si>
  <si>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</si>
  <si>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</si>
  <si>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</si>
  <si>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</si>
  <si>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</si>
  <si>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</si>
  <si>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</si>
  <si>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</si>
  <si>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</si>
  <si>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</si>
  <si>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</si>
  <si>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</si>
  <si>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</si>
  <si>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</si>
  <si>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</si>
  <si>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</si>
  <si>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</si>
  <si>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</si>
  <si>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</si>
  <si>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</si>
  <si>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</si>
  <si>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</si>
  <si>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</si>
  <si>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</si>
  <si>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</si>
  <si>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</si>
  <si>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</si>
  <si>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</si>
  <si>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</si>
  <si>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</si>
  <si>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</si>
  <si>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</si>
  <si>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</si>
  <si>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</si>
  <si>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</si>
  <si>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</si>
  <si>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</si>
  <si>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</si>
  <si>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</si>
  <si>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</si>
  <si>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</si>
  <si>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</si>
  <si>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</si>
  <si>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</si>
  <si>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</si>
  <si>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</si>
  <si>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</si>
  <si>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</si>
  <si>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</si>
  <si>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</si>
  <si>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</si>
  <si>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</si>
  <si>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</si>
  <si>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</si>
  <si>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</si>
  <si>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</si>
  <si>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</si>
  <si>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</si>
  <si>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</si>
  <si>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</si>
  <si>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</si>
  <si>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</si>
  <si>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</si>
  <si>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</si>
  <si>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</si>
  <si>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</si>
  <si>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</si>
  <si>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</si>
  <si>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</si>
  <si>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</si>
  <si>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</si>
  <si>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</si>
  <si>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</si>
  <si>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</si>
  <si>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</si>
  <si>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</si>
  <si>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</si>
  <si>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</si>
  <si>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</si>
  <si>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</si>
  <si>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</si>
  <si>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</si>
  <si>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</si>
  <si>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</si>
  <si>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</si>
  <si>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</si>
  <si>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</si>
  <si>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</si>
  <si>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</si>
  <si>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</si>
  <si>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</si>
  <si>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</si>
  <si>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</si>
  <si>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</si>
  <si>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</si>
  <si>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</si>
  <si>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</si>
  <si>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</si>
  <si>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</si>
  <si>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</si>
  <si>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</si>
  <si>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</si>
  <si>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</si>
  <si>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</si>
  <si>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</si>
  <si>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</si>
  <si>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</si>
  <si>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</si>
  <si>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</si>
  <si>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</si>
  <si>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</si>
  <si>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</si>
  <si>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</si>
  <si>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</si>
  <si>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</si>
  <si>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</si>
  <si>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</si>
  <si>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</si>
  <si>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</si>
  <si>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</si>
  <si>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</si>
  <si>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</si>
  <si>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</si>
  <si>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</si>
  <si>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</si>
  <si>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</si>
  <si>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</si>
  <si>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</si>
  <si>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</si>
  <si>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</si>
  <si>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</si>
  <si>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</si>
  <si>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</si>
  <si>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</si>
  <si>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</si>
  <si>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</si>
  <si>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</si>
  <si>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</si>
  <si>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</si>
  <si>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</si>
  <si>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</si>
  <si>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</si>
  <si>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</si>
  <si>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</si>
  <si>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</si>
  <si>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</si>
  <si>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</si>
  <si>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</si>
  <si>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</si>
  <si>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</si>
  <si>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</si>
  <si>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</si>
  <si>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</si>
  <si>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</si>
  <si>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</si>
  <si>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</si>
  <si>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</si>
  <si>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</si>
  <si>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</si>
  <si>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</si>
  <si>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</si>
  <si>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</si>
  <si>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</si>
  <si>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</si>
  <si>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</si>
  <si>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</si>
  <si>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</si>
  <si>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</si>
  <si>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</si>
  <si>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</si>
  <si>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</si>
  <si>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</si>
  <si>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</si>
  <si>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</si>
  <si>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</si>
  <si>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</si>
  <si>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</si>
  <si>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</si>
  <si>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</si>
  <si>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</si>
  <si>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</si>
  <si>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</si>
  <si>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</si>
  <si>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</si>
  <si>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</si>
  <si>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</si>
  <si>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</si>
  <si>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</si>
  <si>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</si>
  <si>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</si>
  <si>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</si>
  <si>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</si>
  <si>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</si>
  <si>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</si>
  <si>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</si>
  <si>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</si>
  <si>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</si>
  <si>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</si>
  <si>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</si>
  <si>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</si>
  <si>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</si>
  <si>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</si>
  <si>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</si>
  <si>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</si>
  <si>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</si>
  <si>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</si>
  <si>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</si>
  <si>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</si>
  <si>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</si>
  <si>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</si>
  <si>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</si>
  <si>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</si>
  <si>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</si>
  <si>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</si>
  <si>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</si>
  <si>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</si>
  <si>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</si>
  <si>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</si>
  <si>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</si>
  <si>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</si>
  <si>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</si>
  <si>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</si>
  <si>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</si>
  <si>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</si>
  <si>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</si>
  <si>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</si>
  <si>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</si>
  <si>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</si>
  <si>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</si>
  <si>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</si>
  <si>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</si>
  <si>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</si>
  <si>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</si>
  <si>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</si>
  <si>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</si>
  <si>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</si>
  <si>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</si>
  <si>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</si>
  <si>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</si>
  <si>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</si>
  <si>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</si>
  <si>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</si>
  <si>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</si>
  <si>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</si>
  <si>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</si>
  <si>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</si>
  <si>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</si>
  <si>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</si>
  <si>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</si>
  <si>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</si>
  <si>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</si>
  <si>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</si>
  <si>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</si>
  <si>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</si>
  <si>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</si>
  <si>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</si>
  <si>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</si>
  <si>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</si>
  <si>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</si>
  <si>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</si>
  <si>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</si>
  <si>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</si>
  <si>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</si>
  <si>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</si>
  <si>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</si>
  <si>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</si>
  <si>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</si>
  <si>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</si>
  <si>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</si>
  <si>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</si>
  <si>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</si>
  <si>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</si>
  <si>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</si>
  <si>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</si>
  <si>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</si>
  <si>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</si>
  <si>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</si>
  <si>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</si>
  <si>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</si>
  <si>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</si>
  <si>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</si>
  <si>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</si>
  <si>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</si>
  <si>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</si>
  <si>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</si>
  <si>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</si>
  <si>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</si>
  <si>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</si>
  <si>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</si>
  <si>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</si>
  <si>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</si>
  <si>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</si>
  <si>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</si>
  <si>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</si>
  <si>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</si>
  <si>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</si>
  <si>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</si>
  <si>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</si>
  <si>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</si>
  <si>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</si>
  <si>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</si>
  <si>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</si>
  <si>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</si>
  <si>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</si>
  <si>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</si>
  <si>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</si>
  <si>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</si>
  <si>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</si>
  <si>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</si>
  <si>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</si>
  <si>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</si>
  <si>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</si>
  <si>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</si>
  <si>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</si>
  <si>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</si>
  <si>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</si>
  <si>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</si>
  <si>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</si>
  <si>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</si>
  <si>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</si>
  <si>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</si>
  <si>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</si>
  <si>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</si>
  <si>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</si>
  <si>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</si>
  <si>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</si>
  <si>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</si>
  <si>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</si>
  <si>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</si>
  <si>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</si>
  <si>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</si>
  <si>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</si>
  <si>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</si>
  <si>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</si>
  <si>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</si>
  <si>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</si>
  <si>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</si>
  <si>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</si>
  <si>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</si>
  <si>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</si>
  <si>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</si>
  <si>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</si>
  <si>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</si>
  <si>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</si>
  <si>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</si>
  <si>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</si>
  <si>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</si>
  <si>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</si>
  <si>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</si>
  <si>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</si>
  <si>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</si>
  <si>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</si>
  <si>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</si>
  <si>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</si>
  <si>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</si>
  <si>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</si>
  <si>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</si>
  <si>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</si>
  <si>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</si>
  <si>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</si>
  <si>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</si>
  <si>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</si>
  <si>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</si>
  <si>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</si>
  <si>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</si>
  <si>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</si>
  <si>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</si>
  <si>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</si>
  <si>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</si>
  <si>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</si>
  <si>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</si>
  <si>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</si>
  <si>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</si>
  <si>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</si>
  <si>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</si>
  <si>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</si>
  <si>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</si>
  <si>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</si>
  <si>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</si>
  <si>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</si>
  <si>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</si>
  <si>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</si>
  <si>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</si>
  <si>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</si>
  <si>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</si>
  <si>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</si>
  <si>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</si>
  <si>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</si>
  <si>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</si>
  <si>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</si>
  <si>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</si>
  <si>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</si>
  <si>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</si>
  <si>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</si>
  <si>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</si>
  <si>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</si>
  <si>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</si>
  <si>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</si>
  <si>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</si>
  <si>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</si>
  <si>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</si>
  <si>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</si>
  <si>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</si>
  <si>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</si>
  <si>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</si>
  <si>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</si>
  <si>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</si>
  <si>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</si>
  <si>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</si>
  <si>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</si>
  <si>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</si>
  <si>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</si>
  <si>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</si>
  <si>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</si>
  <si>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</si>
  <si>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</si>
  <si>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</si>
  <si>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</si>
  <si>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</si>
  <si>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</si>
  <si>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</si>
  <si>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</si>
  <si>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</si>
  <si>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</si>
  <si>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</si>
  <si>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</si>
  <si>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</si>
  <si>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</si>
  <si>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</si>
  <si>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</si>
  <si>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</si>
  <si>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</si>
  <si>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</si>
  <si>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</si>
  <si>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</si>
  <si>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</si>
  <si>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</si>
  <si>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</si>
  <si>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</si>
  <si>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</si>
  <si>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</si>
  <si>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</si>
  <si>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</si>
  <si>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</si>
  <si>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</si>
  <si>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</si>
  <si>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</si>
  <si>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</si>
  <si>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</si>
  <si>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</si>
  <si>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</si>
  <si>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</si>
  <si>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</si>
  <si>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</si>
  <si>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</si>
  <si>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</si>
  <si>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</si>
  <si>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</si>
  <si>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</si>
  <si>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</si>
  <si>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</si>
  <si>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</si>
  <si>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</si>
  <si>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</si>
  <si>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</si>
  <si>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</si>
  <si>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</si>
  <si>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</si>
  <si>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</si>
  <si>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</si>
  <si>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</si>
  <si>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</si>
  <si>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</si>
  <si>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</si>
  <si>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</si>
  <si>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</si>
  <si>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</si>
  <si>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</si>
  <si>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</si>
  <si>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</si>
  <si>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</si>
  <si>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</si>
  <si>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</si>
  <si>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</si>
  <si>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</si>
  <si>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</si>
  <si>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</si>
  <si>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</si>
  <si>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</si>
  <si>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</si>
  <si>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</si>
  <si>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</si>
  <si>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</si>
  <si>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</si>
  <si>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</si>
  <si>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</si>
  <si>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</si>
  <si>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</si>
  <si>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</si>
  <si>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</si>
  <si>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</si>
  <si>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</si>
  <si>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</si>
  <si>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</si>
  <si>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</si>
  <si>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</si>
  <si>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</si>
  <si>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</si>
  <si>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</si>
  <si>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</si>
  <si>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</si>
  <si>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</si>
  <si>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</si>
  <si>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</si>
  <si>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</si>
  <si>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</si>
  <si>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</si>
  <si>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</si>
  <si>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</si>
  <si>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</si>
  <si>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</si>
  <si>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</si>
  <si>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</si>
  <si>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</si>
  <si>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</si>
  <si>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</si>
  <si>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</si>
  <si>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</si>
  <si>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</si>
  <si>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</si>
  <si>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</si>
  <si>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</si>
  <si>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</si>
  <si>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</si>
  <si>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</si>
  <si>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</si>
  <si>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</si>
  <si>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</si>
  <si>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</si>
  <si>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</si>
  <si>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</si>
  <si>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</si>
  <si>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</si>
  <si>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</si>
  <si>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</si>
  <si>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</si>
  <si>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</si>
  <si>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</si>
  <si>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</si>
  <si>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</si>
  <si>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</si>
  <si>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</si>
  <si>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</si>
  <si>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</si>
  <si>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</si>
  <si>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</si>
  <si>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</si>
  <si>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</si>
  <si>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</si>
  <si>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</si>
  <si>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</si>
  <si>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</si>
  <si>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</si>
  <si>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</si>
  <si>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</si>
  <si>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</si>
  <si>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</si>
  <si>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</si>
  <si>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</si>
  <si>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</si>
  <si>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</si>
  <si>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</si>
  <si>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</si>
  <si>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</si>
  <si>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</si>
  <si>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</si>
  <si>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</si>
  <si>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</si>
  <si>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</si>
  <si>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</si>
  <si>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</si>
  <si>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</si>
  <si>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</si>
  <si>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</si>
  <si>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</si>
  <si>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</si>
  <si>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</si>
  <si>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</si>
  <si>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</si>
  <si>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</si>
  <si>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</si>
  <si>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</si>
  <si>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</si>
  <si>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</si>
  <si>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</si>
  <si>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</si>
  <si>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</si>
  <si>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</si>
  <si>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</si>
  <si>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</si>
  <si>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</si>
  <si>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</si>
  <si>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</si>
  <si>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</si>
  <si>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</si>
  <si>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</si>
  <si>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</si>
  <si>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</si>
  <si>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</si>
  <si>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</si>
  <si>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</si>
  <si>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</si>
  <si>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</si>
  <si>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</si>
  <si>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</si>
  <si>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</si>
  <si>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</si>
  <si>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</si>
  <si>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</si>
  <si>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</si>
  <si>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</si>
  <si>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</si>
  <si>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</si>
  <si>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</si>
  <si>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</si>
  <si>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</si>
  <si>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</si>
  <si>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</si>
  <si>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</si>
  <si>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</si>
  <si>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</si>
  <si>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</si>
  <si>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</si>
  <si>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</si>
  <si>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</si>
  <si>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</si>
  <si>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</si>
  <si>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</si>
  <si>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</si>
  <si>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</si>
  <si>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</si>
  <si>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</si>
  <si>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</si>
  <si>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</si>
  <si>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</si>
  <si>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</si>
  <si>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</si>
  <si>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</si>
  <si>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</si>
  <si>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</si>
  <si>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</si>
  <si>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</si>
  <si>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</si>
  <si>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</si>
  <si>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</si>
  <si>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</si>
  <si>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</si>
  <si>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</si>
  <si>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</si>
  <si>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</si>
  <si>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</si>
  <si>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</si>
  <si>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</si>
  <si>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</si>
  <si>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</si>
  <si>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</si>
  <si>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</si>
  <si>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</si>
  <si>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</si>
  <si>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</si>
  <si>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</si>
  <si>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</si>
  <si>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</si>
  <si>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</si>
  <si>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</si>
  <si>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</si>
  <si>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</si>
  <si>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</si>
  <si>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</si>
  <si>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</si>
  <si>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</si>
  <si>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</si>
  <si>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</si>
  <si>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</si>
  <si>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</si>
  <si>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</si>
  <si>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</si>
  <si>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</si>
  <si>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</si>
  <si>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</si>
  <si>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</si>
  <si>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</si>
  <si>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</si>
  <si>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</si>
  <si>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</si>
  <si>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</si>
  <si>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</si>
  <si>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</si>
  <si>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</si>
  <si>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</si>
  <si>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</si>
  <si>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</si>
  <si>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</si>
  <si>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</si>
  <si>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</si>
  <si>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</si>
  <si>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</si>
  <si>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</si>
  <si>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</si>
  <si>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</si>
  <si>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</si>
  <si>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</si>
  <si>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</si>
  <si>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</si>
  <si>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</si>
  <si>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</si>
  <si>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</si>
  <si>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</si>
  <si>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</si>
  <si>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</si>
  <si>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</si>
  <si>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</si>
  <si>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</si>
  <si>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</si>
  <si>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</si>
  <si>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</si>
  <si>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</si>
  <si>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</si>
  <si>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</si>
  <si>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</si>
  <si>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</si>
  <si>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</si>
  <si>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</si>
  <si>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</si>
  <si>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</si>
  <si>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</si>
  <si>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</si>
  <si>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</si>
  <si>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</si>
  <si>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</si>
  <si>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</si>
  <si>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</si>
  <si>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</si>
  <si>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</si>
  <si>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</si>
  <si>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</si>
  <si>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</si>
  <si>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</si>
  <si>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</si>
  <si>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</si>
  <si>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</si>
  <si>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</si>
  <si>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</si>
  <si>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</si>
  <si>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</si>
  <si>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</si>
  <si>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</si>
  <si>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</si>
  <si>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</si>
  <si>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</si>
  <si>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</si>
  <si>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</si>
  <si>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</si>
  <si>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</si>
  <si>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</si>
  <si>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</si>
  <si>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</si>
  <si>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</si>
  <si>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</si>
  <si>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</si>
  <si>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</si>
  <si>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</si>
  <si>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</si>
  <si>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</si>
  <si>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</si>
  <si>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</si>
  <si>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</si>
  <si>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</si>
  <si>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</si>
  <si>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</si>
  <si>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</si>
  <si>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</si>
  <si>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</si>
  <si>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</si>
  <si>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</si>
  <si>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</si>
  <si>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</si>
  <si>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</si>
  <si>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</si>
  <si>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</si>
  <si>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</si>
  <si>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</si>
  <si>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</si>
  <si>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</si>
  <si>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</si>
  <si>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</si>
  <si>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</si>
  <si>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</si>
  <si>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</si>
  <si>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</si>
  <si>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</si>
  <si>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</si>
  <si>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</si>
  <si>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</si>
  <si>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</si>
  <si>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</si>
  <si>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</si>
  <si>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</si>
  <si>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</si>
  <si>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</si>
  <si>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</si>
  <si>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</si>
  <si>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</si>
  <si>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</si>
  <si>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</si>
  <si>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</si>
  <si>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</si>
  <si>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</si>
  <si>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</si>
  <si>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</si>
  <si>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</si>
  <si>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</si>
  <si>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</si>
  <si>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</si>
  <si>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</si>
  <si>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</si>
  <si>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</si>
  <si>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</si>
  <si>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</si>
  <si>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</si>
  <si>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</si>
  <si>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</si>
  <si>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</si>
  <si>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</si>
  <si>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</si>
  <si>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</si>
  <si>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</si>
  <si>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</si>
  <si>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</si>
  <si>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</si>
  <si>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</si>
  <si>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</si>
  <si>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</si>
  <si>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</si>
  <si>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</si>
  <si>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</si>
  <si>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</si>
  <si>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</si>
  <si>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</si>
  <si>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</si>
  <si>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</si>
  <si>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</si>
  <si>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</si>
  <si>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</si>
  <si>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</si>
  <si>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</si>
  <si>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</si>
  <si>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</si>
  <si>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</si>
  <si>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</si>
  <si>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</si>
  <si>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</si>
  <si>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</si>
  <si>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</si>
  <si>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</si>
  <si>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</si>
  <si>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</si>
  <si>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</si>
  <si>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</si>
  <si>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</si>
  <si>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</si>
  <si>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</si>
  <si>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</si>
  <si>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</si>
  <si>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</si>
  <si>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</si>
  <si>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</si>
  <si>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</si>
  <si>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</si>
  <si>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</si>
  <si>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</si>
  <si>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</si>
  <si>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</si>
  <si>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</si>
  <si>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</si>
  <si>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</si>
  <si>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</si>
  <si>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</si>
  <si>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</si>
  <si>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</si>
  <si>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</si>
  <si>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</si>
  <si>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</si>
  <si>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</si>
  <si>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</si>
  <si>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</si>
  <si>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</si>
  <si>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</si>
  <si>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</si>
  <si>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</si>
  <si>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</si>
  <si>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</si>
  <si>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</si>
  <si>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</si>
  <si>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</si>
  <si>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</si>
  <si>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</si>
  <si>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</si>
  <si>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</si>
  <si>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</si>
  <si>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</si>
  <si>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</si>
  <si>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</si>
  <si>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</si>
  <si>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</si>
  <si>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</si>
  <si>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</si>
  <si>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</si>
  <si>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</si>
  <si>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</si>
  <si>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</si>
  <si>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</si>
  <si>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</si>
  <si>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</si>
  <si>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</si>
  <si>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</si>
  <si>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</si>
  <si>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</si>
  <si>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</si>
  <si>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</si>
  <si>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</si>
  <si>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</si>
  <si>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</si>
  <si>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</si>
  <si>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</si>
  <si>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</si>
  <si>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</si>
  <si>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</si>
  <si>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</si>
  <si>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</si>
  <si>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</si>
  <si>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</si>
  <si>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</si>
  <si>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</si>
  <si>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</si>
  <si>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</si>
  <si>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</si>
  <si>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</si>
  <si>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</si>
  <si>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</si>
  <si>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</si>
  <si>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</si>
  <si>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</si>
  <si>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</si>
  <si>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</si>
  <si>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</si>
  <si>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</si>
  <si>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</si>
  <si>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</si>
  <si>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</si>
  <si>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</si>
  <si>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</si>
  <si>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</si>
  <si>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</si>
  <si>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</si>
  <si>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</si>
  <si>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</si>
  <si>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</si>
  <si>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</si>
  <si>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</si>
  <si>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</si>
  <si>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</si>
  <si>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</si>
  <si>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</si>
  <si>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</si>
  <si>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</si>
  <si>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</si>
  <si>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</si>
  <si>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</si>
  <si>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</si>
  <si>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</si>
  <si>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</si>
  <si>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</si>
  <si>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</si>
  <si>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</si>
  <si>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</si>
  <si>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</si>
  <si>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</si>
  <si>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</si>
  <si>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</si>
  <si>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</si>
  <si>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</si>
  <si>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</si>
  <si>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</si>
  <si>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</si>
  <si>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</si>
  <si>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</si>
  <si>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</si>
  <si>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</si>
  <si>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</si>
  <si>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</si>
  <si>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</si>
  <si>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</si>
  <si>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</si>
  <si>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</si>
  <si>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</si>
  <si>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</si>
  <si>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</si>
  <si>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</si>
  <si>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</si>
  <si>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</si>
  <si>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</si>
  <si>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</si>
  <si>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</si>
  <si>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</si>
  <si>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</si>
  <si>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</si>
  <si>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</si>
  <si>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</si>
  <si>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</si>
  <si>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</si>
  <si>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</si>
  <si>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</si>
  <si>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</si>
  <si>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</si>
  <si>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</si>
  <si>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</si>
  <si>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</si>
  <si>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</si>
  <si>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</si>
  <si>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</si>
  <si>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</si>
  <si>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</si>
  <si>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</si>
  <si>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</si>
  <si>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</si>
  <si>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</si>
  <si>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</si>
  <si>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</si>
  <si>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</si>
  <si>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</si>
  <si>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</si>
  <si>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</si>
  <si>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</si>
  <si>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</si>
  <si>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</si>
  <si>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</si>
  <si>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</si>
  <si>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</si>
  <si>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</si>
  <si>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</si>
  <si>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</si>
  <si>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</si>
  <si>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</si>
  <si>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</si>
  <si>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</si>
  <si>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</si>
  <si>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</si>
  <si>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</si>
  <si>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</si>
  <si>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</si>
  <si>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</si>
  <si>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</si>
  <si>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</si>
  <si>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</si>
  <si>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</si>
  <si>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</si>
  <si>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</si>
  <si>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</si>
  <si>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</si>
  <si>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</si>
  <si>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</si>
  <si>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</si>
  <si>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</si>
  <si>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</si>
  <si>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</si>
  <si>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</si>
  <si>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</si>
  <si>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</si>
  <si>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</si>
  <si>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</si>
  <si>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</si>
  <si>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</si>
  <si>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</si>
  <si>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</si>
  <si>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</si>
  <si>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</si>
  <si>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</si>
  <si>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</si>
  <si>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</si>
  <si>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</si>
  <si>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</si>
  <si>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</si>
  <si>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</si>
  <si>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</si>
  <si>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</si>
  <si>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</si>
  <si>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</si>
  <si>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</si>
  <si>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</si>
  <si>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</si>
  <si>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</si>
  <si>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</si>
  <si>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</si>
  <si>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</si>
  <si>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</si>
  <si>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</si>
  <si>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</si>
  <si>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</si>
  <si>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</si>
  <si>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</si>
  <si>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</si>
  <si>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</si>
  <si>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</si>
  <si>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</si>
  <si>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</si>
  <si>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</si>
  <si>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</si>
  <si>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</si>
  <si>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</si>
  <si>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</si>
  <si>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</si>
  <si>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</si>
  <si>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</si>
  <si>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</si>
  <si>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</si>
  <si>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</si>
  <si>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</si>
  <si>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</si>
  <si>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</si>
  <si>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</si>
  <si>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</si>
  <si>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</si>
  <si>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</si>
  <si>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</si>
  <si>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</si>
  <si>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</si>
  <si>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</si>
  <si>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</si>
  <si>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</si>
  <si>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</si>
  <si>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</si>
  <si>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</si>
  <si>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</si>
  <si>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</si>
  <si>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</si>
  <si>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</si>
  <si>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</si>
  <si>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</si>
  <si>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</si>
  <si>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</si>
  <si>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</si>
  <si>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</si>
  <si>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</si>
  <si>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</si>
  <si>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</si>
  <si>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</si>
  <si>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</si>
  <si>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</si>
  <si>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</si>
  <si>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</si>
  <si>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</si>
  <si>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</si>
  <si>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</si>
  <si>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</si>
  <si>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</si>
  <si>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</si>
  <si>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</si>
  <si>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</si>
  <si>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</si>
  <si>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</si>
  <si>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</si>
  <si>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</si>
  <si>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</si>
  <si>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</si>
  <si>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</si>
  <si>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</si>
  <si>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</si>
  <si>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</si>
  <si>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</si>
  <si>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</si>
  <si>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</si>
  <si>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</si>
  <si>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</si>
  <si>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</si>
  <si>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</si>
  <si>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</si>
  <si>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</si>
  <si>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</si>
  <si>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</si>
  <si>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</si>
  <si>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</si>
  <si>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</si>
  <si>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</si>
  <si>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</si>
  <si>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</si>
  <si>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</si>
  <si>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</si>
  <si>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</si>
  <si>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</si>
  <si>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</si>
  <si>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</si>
  <si>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</si>
  <si>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</si>
  <si>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</si>
  <si>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</si>
  <si>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</si>
  <si>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</si>
  <si>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</si>
  <si>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</si>
  <si>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</si>
  <si>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</si>
  <si>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</si>
  <si>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</si>
  <si>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</si>
  <si>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</si>
  <si>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</si>
  <si>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</si>
  <si>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</si>
  <si>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</si>
  <si>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</si>
  <si>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</si>
  <si>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</si>
  <si>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</si>
  <si>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</si>
  <si>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</si>
  <si>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</si>
  <si>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</si>
  <si>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</si>
  <si>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</si>
  <si>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</si>
  <si>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</si>
  <si>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</si>
  <si>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</si>
  <si>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</si>
  <si>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</si>
  <si>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</si>
  <si>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</si>
  <si>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</si>
  <si>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</si>
  <si>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</si>
  <si>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</si>
  <si>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</si>
  <si>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</si>
  <si>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</si>
  <si>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</si>
  <si>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</si>
  <si>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</si>
  <si>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</si>
  <si>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</si>
  <si>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</si>
  <si>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</si>
  <si>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</si>
  <si>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</si>
  <si>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</si>
  <si>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</si>
  <si>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</si>
  <si>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</si>
  <si>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</si>
  <si>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</si>
  <si>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</si>
  <si>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</si>
  <si>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</si>
  <si>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</si>
  <si>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</si>
  <si>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</si>
  <si>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</si>
  <si>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</si>
  <si>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</si>
  <si>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</si>
  <si>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</si>
  <si>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</si>
  <si>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</si>
  <si>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</si>
  <si>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</si>
  <si>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</si>
  <si>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</si>
  <si>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</si>
  <si>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</si>
  <si>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</si>
  <si>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</si>
  <si>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</si>
  <si>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</si>
  <si>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</si>
  <si>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</si>
  <si>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</si>
  <si>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</si>
  <si>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</si>
  <si>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</si>
  <si>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</si>
  <si>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</si>
  <si>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</si>
  <si>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</si>
  <si>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</si>
  <si>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</si>
  <si>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</si>
  <si>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</si>
  <si>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</si>
  <si>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</si>
  <si>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</si>
  <si>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</si>
  <si>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</si>
  <si>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</si>
  <si>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</si>
  <si>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</si>
  <si>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</si>
  <si>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</si>
  <si>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</si>
  <si>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</si>
  <si>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</si>
  <si>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</si>
  <si>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</si>
  <si>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</si>
  <si>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</si>
  <si>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</si>
  <si>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</si>
  <si>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</si>
  <si>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</si>
  <si>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</si>
  <si>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</si>
  <si>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</si>
  <si>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</si>
  <si>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</si>
  <si>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</si>
  <si>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</si>
  <si>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</si>
  <si>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</si>
  <si>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</si>
  <si>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</si>
  <si>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</si>
  <si>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</si>
  <si>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</si>
  <si>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</si>
  <si>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</si>
  <si>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</si>
  <si>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</si>
  <si>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</si>
  <si>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</si>
  <si>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</si>
  <si>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</si>
  <si>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</si>
  <si>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</si>
  <si>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</si>
  <si>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</si>
  <si>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</si>
  <si>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</si>
  <si>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</si>
  <si>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</si>
  <si>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</si>
  <si>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</si>
  <si>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</si>
  <si>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</si>
  <si>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</si>
  <si>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</si>
  <si>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</si>
  <si>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</si>
  <si>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</si>
  <si>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</si>
  <si>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</si>
  <si>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</si>
  <si>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</si>
  <si>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</si>
  <si>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</si>
  <si>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</si>
  <si>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</si>
  <si>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</si>
  <si>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</si>
  <si>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</si>
  <si>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</si>
  <si>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</si>
  <si>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</si>
  <si>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</si>
  <si>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</si>
  <si>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</si>
  <si>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</si>
  <si>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</si>
  <si>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</si>
  <si>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</si>
  <si>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</si>
  <si>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</si>
  <si>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</si>
  <si>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</si>
  <si>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</si>
  <si>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</si>
  <si>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</si>
  <si>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</si>
  <si>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</si>
  <si>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</si>
  <si>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</si>
  <si>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</si>
  <si>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</si>
  <si>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</si>
  <si>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</si>
  <si>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</si>
  <si>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</si>
  <si>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</si>
  <si>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</si>
  <si>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</si>
  <si>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</si>
  <si>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</si>
  <si>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</si>
  <si>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</si>
  <si>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</si>
  <si>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</si>
  <si>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</si>
  <si>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</si>
  <si>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</si>
  <si>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</si>
  <si>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</si>
  <si>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</si>
  <si>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</si>
  <si>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</si>
  <si>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</si>
  <si>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</si>
  <si>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</si>
  <si>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</si>
  <si>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</si>
  <si>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</si>
  <si>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</si>
  <si>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</si>
  <si>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</si>
  <si>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</si>
  <si>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</si>
  <si>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</si>
  <si>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</si>
  <si>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</si>
  <si>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</si>
  <si>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</si>
  <si>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</si>
  <si>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</si>
  <si>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</si>
  <si>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</si>
  <si>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</si>
  <si>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</si>
  <si>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</si>
  <si>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</si>
  <si>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</si>
  <si>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</si>
  <si>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</si>
  <si>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</si>
  <si>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</si>
  <si>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</si>
  <si>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</si>
  <si>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</si>
  <si>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</si>
  <si>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</si>
  <si>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</si>
  <si>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</si>
  <si>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</si>
  <si>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</si>
  <si>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</si>
  <si>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</si>
  <si>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</si>
  <si>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</si>
  <si>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</si>
  <si>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</si>
  <si>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</si>
  <si>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</si>
  <si>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</si>
  <si>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</si>
  <si>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</si>
  <si>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</si>
  <si>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</si>
  <si>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</si>
  <si>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</si>
  <si>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</si>
  <si>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</si>
  <si>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</si>
  <si>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</si>
  <si>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</si>
  <si>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</si>
  <si>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</si>
  <si>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</si>
  <si>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</si>
  <si>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</si>
  <si>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</si>
  <si>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</si>
  <si>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</si>
  <si>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</si>
  <si>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</si>
  <si>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</si>
  <si>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</si>
  <si>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</si>
  <si>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</si>
  <si>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</si>
  <si>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</si>
  <si>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</si>
  <si>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</si>
  <si>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</si>
  <si>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</si>
  <si>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</si>
  <si>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</si>
  <si>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</si>
  <si>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</si>
  <si>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</si>
  <si>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</si>
  <si>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</si>
  <si>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</si>
  <si>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</si>
  <si>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</si>
  <si>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</si>
  <si>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</si>
  <si>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</si>
  <si>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</si>
  <si>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</si>
  <si>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</si>
  <si>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</si>
  <si>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</si>
  <si>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</si>
  <si>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</si>
  <si>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</si>
  <si>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</si>
  <si>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</si>
  <si>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</si>
  <si>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</si>
  <si>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</si>
  <si>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</si>
  <si>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</si>
  <si>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</si>
  <si>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</si>
  <si>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</si>
  <si>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</si>
  <si>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</si>
  <si>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</si>
  <si>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</si>
  <si>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</si>
  <si>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</si>
  <si>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</si>
  <si>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</si>
  <si>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</si>
  <si>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</si>
  <si>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</si>
  <si>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</si>
  <si>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</si>
  <si>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</si>
  <si>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</si>
  <si>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</si>
  <si>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</si>
  <si>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</si>
  <si>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</si>
  <si>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</si>
  <si>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</si>
  <si>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</si>
  <si>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</si>
  <si>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</si>
  <si>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</si>
  <si>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</si>
  <si>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</si>
  <si>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</si>
  <si>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</si>
  <si>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</si>
  <si>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</si>
  <si>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</si>
  <si>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</si>
  <si>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</si>
  <si>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</si>
  <si>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</si>
  <si>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</si>
  <si>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</si>
  <si>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</si>
  <si>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</si>
  <si>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</si>
  <si>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</si>
  <si>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</si>
  <si>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</si>
  <si>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</si>
  <si>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</si>
  <si>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</si>
  <si>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</si>
  <si>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</si>
  <si>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</si>
  <si>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</si>
  <si>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</si>
  <si>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</si>
  <si>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</si>
  <si>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</si>
  <si>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</si>
  <si>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</si>
  <si>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</si>
  <si>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</si>
  <si>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</si>
  <si>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</si>
  <si>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</si>
  <si>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</si>
  <si>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</si>
  <si>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</si>
  <si>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</si>
  <si>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</si>
  <si>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</si>
  <si>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</si>
  <si>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</si>
  <si>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</si>
  <si>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</si>
  <si>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</si>
  <si>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</si>
  <si>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</si>
  <si>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</si>
  <si>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</si>
  <si>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</si>
  <si>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</si>
  <si>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</si>
  <si>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</si>
  <si>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</si>
  <si>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</si>
  <si>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</si>
  <si>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</si>
  <si>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</si>
  <si>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</si>
  <si>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</si>
  <si>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</si>
  <si>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</si>
  <si>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</si>
  <si>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</si>
  <si>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</si>
  <si>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</si>
  <si>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</si>
  <si>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</si>
  <si>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</si>
  <si>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</si>
  <si>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</si>
  <si>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</si>
  <si>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</si>
  <si>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</si>
  <si>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</si>
  <si>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</si>
  <si>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</si>
  <si>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</si>
  <si>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</si>
  <si>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</si>
  <si>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</si>
  <si>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</si>
  <si>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</si>
  <si>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</si>
  <si>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</si>
  <si>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</si>
  <si>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</si>
  <si>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</si>
  <si>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</si>
  <si>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</si>
  <si>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</si>
  <si>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</si>
  <si>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</si>
  <si>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</si>
  <si>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</si>
  <si>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</si>
  <si>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</si>
  <si>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</si>
  <si>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</si>
  <si>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</si>
  <si>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</si>
  <si>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</si>
  <si>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</si>
  <si>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</si>
  <si>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</si>
  <si>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</si>
  <si>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</si>
  <si>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</si>
  <si>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</si>
  <si>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</si>
  <si>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</si>
  <si>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</si>
  <si>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</si>
  <si>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</si>
  <si>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</si>
  <si>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</si>
  <si>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</si>
  <si>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</si>
  <si>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</si>
  <si>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</si>
  <si>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</si>
  <si>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</si>
  <si>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</si>
  <si>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</si>
  <si>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</si>
  <si>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</si>
  <si>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</si>
  <si>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</si>
  <si>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</si>
  <si>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</si>
  <si>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</si>
  <si>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</si>
  <si>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</si>
  <si>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</si>
  <si>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</si>
  <si>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</si>
  <si>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</si>
  <si>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</si>
  <si>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</si>
  <si>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</si>
  <si>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</si>
  <si>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</si>
  <si>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</si>
  <si>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</si>
  <si>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</si>
  <si>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</si>
  <si>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</si>
  <si>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</si>
  <si>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</si>
  <si>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</si>
  <si>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</si>
  <si>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</si>
  <si>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</si>
  <si>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</si>
  <si>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</si>
  <si>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</si>
  <si>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</si>
  <si>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</si>
  <si>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</si>
  <si>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</si>
  <si>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</si>
  <si>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</si>
  <si>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</si>
  <si>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</si>
  <si>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</si>
  <si>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</si>
  <si>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</si>
  <si>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</si>
  <si>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</si>
  <si>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</si>
  <si>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</si>
  <si>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</si>
  <si>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</si>
  <si>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</si>
  <si>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</si>
  <si>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</si>
  <si>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</si>
  <si>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</si>
  <si>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</si>
  <si>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</si>
  <si>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</si>
  <si>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</si>
  <si>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</si>
  <si>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</si>
  <si>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</si>
  <si>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</si>
  <si>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</si>
  <si>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</si>
  <si>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</si>
  <si>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</si>
  <si>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</si>
  <si>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</si>
  <si>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</si>
  <si>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</si>
  <si>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</si>
  <si>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</si>
  <si>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</si>
  <si>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</si>
  <si>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</si>
  <si>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</si>
  <si>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</si>
  <si>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</si>
  <si>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</si>
  <si>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</si>
  <si>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</si>
  <si>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</si>
  <si>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</si>
  <si>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</si>
  <si>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</si>
  <si>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</si>
  <si>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</si>
  <si>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</si>
  <si>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</si>
  <si>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</si>
  <si>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</si>
  <si>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</si>
  <si>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</si>
  <si>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</si>
  <si>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</si>
  <si>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</si>
  <si>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</si>
  <si>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</si>
  <si>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</si>
  <si>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</si>
  <si>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</si>
  <si>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</si>
  <si>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</si>
  <si>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</si>
  <si>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</si>
  <si>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</si>
  <si>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</si>
  <si>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</si>
  <si>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</si>
  <si>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</si>
  <si>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</si>
  <si>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</si>
  <si>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</si>
  <si>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</si>
  <si>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</si>
  <si>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</si>
  <si>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</si>
  <si>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</si>
  <si>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</si>
  <si>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</si>
  <si>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</si>
  <si>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</si>
  <si>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</si>
  <si>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</si>
  <si>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</si>
  <si>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</si>
  <si>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</si>
  <si>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</si>
  <si>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</si>
  <si>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</si>
  <si>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</si>
  <si>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</si>
  <si>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</si>
  <si>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</si>
  <si>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</si>
  <si>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</si>
  <si>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</si>
  <si>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</si>
  <si>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</si>
  <si>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</si>
  <si>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</si>
  <si>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</si>
  <si>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</si>
  <si>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</si>
  <si>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</si>
  <si>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</si>
  <si>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</si>
  <si>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</si>
  <si>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</si>
  <si>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</si>
  <si>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</si>
  <si>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</si>
  <si>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</si>
  <si>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</si>
  <si>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</si>
  <si>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</si>
  <si>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</si>
  <si>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</si>
  <si>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</si>
  <si>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</si>
  <si>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</si>
  <si>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</si>
  <si>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</si>
  <si>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</si>
  <si>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</si>
  <si>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</si>
  <si>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</si>
  <si>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</si>
  <si>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</si>
  <si>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</si>
  <si>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</si>
  <si>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</si>
  <si>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</si>
  <si>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</si>
  <si>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</si>
  <si>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</si>
  <si>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</si>
  <si>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</si>
  <si>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</si>
  <si>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</si>
  <si>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</si>
  <si>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</si>
  <si>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</si>
  <si>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</si>
  <si>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</si>
  <si>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</si>
  <si>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</si>
  <si>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</si>
  <si>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</si>
  <si>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</si>
  <si>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</si>
  <si>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</si>
  <si>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</si>
  <si>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</si>
  <si>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</si>
  <si>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</si>
  <si>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</si>
  <si>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</si>
  <si>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</si>
  <si>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</si>
  <si>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</si>
  <si>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</si>
  <si>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</si>
  <si>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</si>
  <si>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</si>
  <si>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</si>
  <si>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</si>
  <si>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</si>
  <si>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</si>
  <si>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</si>
  <si>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</si>
  <si>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</si>
  <si>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</si>
  <si>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</si>
  <si>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</si>
  <si>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</si>
  <si>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</si>
  <si>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</si>
  <si>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</si>
  <si>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</si>
  <si>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</si>
  <si>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</si>
  <si>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</si>
  <si>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</si>
  <si>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</si>
  <si>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</si>
  <si>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</si>
  <si>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</si>
  <si>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</si>
  <si>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</si>
  <si>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</si>
  <si>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</si>
  <si>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</si>
  <si>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</si>
  <si>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</si>
  <si>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</si>
  <si>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</si>
  <si>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</si>
  <si>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</si>
  <si>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</si>
  <si>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</si>
  <si>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</si>
  <si>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</si>
  <si>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</si>
  <si>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</si>
  <si>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</si>
  <si>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</si>
  <si>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</si>
  <si>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</si>
  <si>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</si>
  <si>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</si>
  <si>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</si>
  <si>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</si>
  <si>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</si>
  <si>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</si>
  <si>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</si>
  <si>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</si>
  <si>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</si>
  <si>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</si>
  <si>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</si>
  <si>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</si>
  <si>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</si>
  <si>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</si>
  <si>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</si>
  <si>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</si>
  <si>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</si>
  <si>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</si>
  <si>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</si>
  <si>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</si>
  <si>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</si>
  <si>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</si>
  <si>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</si>
  <si>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</si>
  <si>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</si>
  <si>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</si>
  <si>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</si>
  <si>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</si>
  <si>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</si>
  <si>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</si>
  <si>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</si>
  <si>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</si>
  <si>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</si>
  <si>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</si>
  <si>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</si>
  <si>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</si>
  <si>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</si>
  <si>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</si>
  <si>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</si>
  <si>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</si>
  <si>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</si>
  <si>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</si>
  <si>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</si>
  <si>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</si>
  <si>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</si>
  <si>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</si>
  <si>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</si>
  <si>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</si>
  <si>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</si>
  <si>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</si>
  <si>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</si>
  <si>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</si>
  <si>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</si>
  <si>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</si>
  <si>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</si>
  <si>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</si>
  <si>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</si>
  <si>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</si>
  <si>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</si>
  <si>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</si>
  <si>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</si>
  <si>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</si>
  <si>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</si>
  <si>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</si>
  <si>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</si>
  <si>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</si>
  <si>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</si>
  <si>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</si>
  <si>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</si>
  <si>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</si>
  <si>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</si>
  <si>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</si>
  <si>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</si>
  <si>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</si>
  <si>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</si>
  <si>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</si>
  <si>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</si>
  <si>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</si>
  <si>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</si>
  <si>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</si>
  <si>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</si>
  <si>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</si>
  <si>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</si>
  <si>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</si>
  <si>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</si>
  <si>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</si>
  <si>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</si>
  <si>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</si>
  <si>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</si>
  <si>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</si>
  <si>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</si>
  <si>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</si>
  <si>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</si>
  <si>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</si>
  <si>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</si>
  <si>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</si>
  <si>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</si>
  <si>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</si>
  <si>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</si>
  <si>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</si>
  <si>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</si>
  <si>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</si>
  <si>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</si>
  <si>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</si>
  <si>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</si>
  <si>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</si>
  <si>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</si>
  <si>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</si>
  <si>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</si>
  <si>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</si>
  <si>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</si>
  <si>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</si>
  <si>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</si>
  <si>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</si>
  <si>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</si>
  <si>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</si>
  <si>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</si>
  <si>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</si>
  <si>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</si>
  <si>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</si>
  <si>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</si>
  <si>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</si>
  <si>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</si>
  <si>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</si>
  <si>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</si>
  <si>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</si>
  <si>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</si>
  <si>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</si>
  <si>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</si>
  <si>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</si>
  <si>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</si>
  <si>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</si>
  <si>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</si>
  <si>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</si>
  <si>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</si>
  <si>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</si>
  <si>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</si>
  <si>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</si>
  <si>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</si>
  <si>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</si>
  <si>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</si>
  <si>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</si>
  <si>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</si>
  <si>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</si>
  <si>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</si>
  <si>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</si>
  <si>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</si>
  <si>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</si>
  <si>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</si>
  <si>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</si>
  <si>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</si>
  <si>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</si>
  <si>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</si>
  <si>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</si>
  <si>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</si>
  <si>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</si>
  <si>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</si>
  <si>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</si>
  <si>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</si>
  <si>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</si>
  <si>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</si>
  <si>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</si>
  <si>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</si>
  <si>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</si>
  <si>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</si>
  <si>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</si>
  <si>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</si>
  <si>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</si>
  <si>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</si>
  <si>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</si>
  <si>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</si>
  <si>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</si>
  <si>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</si>
  <si>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</si>
  <si>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</si>
  <si>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</si>
  <si>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</si>
  <si>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</si>
  <si>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</si>
  <si>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</si>
  <si>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</si>
  <si>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</si>
  <si>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</si>
  <si>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</si>
  <si>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</si>
  <si>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</si>
  <si>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</si>
  <si>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</si>
  <si>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</si>
  <si>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</si>
  <si>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</si>
  <si>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</si>
  <si>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</si>
  <si>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</si>
  <si>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</si>
  <si>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</si>
  <si>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</si>
  <si>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</si>
  <si>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</si>
  <si>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</si>
  <si>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</si>
  <si>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</si>
  <si>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</si>
  <si>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</si>
  <si>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</si>
  <si>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</si>
  <si>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</si>
  <si>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</si>
  <si>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</si>
  <si>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</si>
  <si>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</si>
  <si>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</si>
  <si>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</si>
  <si>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</si>
  <si>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</si>
  <si>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</si>
  <si>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</si>
  <si>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</si>
  <si>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</si>
  <si>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</si>
  <si>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</si>
  <si>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</si>
  <si>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</si>
  <si>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</si>
  <si>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</si>
  <si>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</si>
  <si>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</si>
  <si>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</si>
  <si>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</si>
  <si>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</si>
  <si>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</si>
  <si>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</si>
  <si>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</si>
  <si>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</si>
  <si>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</si>
  <si>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</si>
  <si>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</si>
  <si>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</si>
  <si>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</si>
  <si>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</si>
  <si>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</si>
  <si>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</si>
  <si>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</si>
  <si>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</si>
  <si>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</si>
  <si>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</si>
  <si>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</si>
  <si>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</si>
  <si>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</si>
  <si>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</si>
  <si>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</si>
  <si>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</si>
  <si>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</si>
  <si>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</si>
  <si>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</si>
  <si>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</si>
  <si>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</si>
  <si>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</si>
  <si>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</si>
  <si>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</si>
  <si>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</si>
  <si>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</si>
  <si>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</si>
  <si>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</si>
  <si>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</si>
  <si>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</si>
  <si>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</si>
  <si>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</si>
  <si>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</si>
  <si>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</si>
  <si>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</si>
  <si>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</si>
  <si>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</si>
  <si>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</si>
  <si>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</si>
  <si>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</si>
  <si>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</si>
  <si>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</si>
  <si>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</si>
  <si>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</si>
  <si>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</si>
  <si>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</si>
  <si>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</si>
  <si>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</si>
  <si>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</si>
  <si>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</si>
  <si>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</si>
  <si>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</si>
  <si>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</si>
  <si>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</si>
  <si>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</si>
  <si>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</si>
  <si>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</si>
  <si>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</si>
  <si>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</si>
  <si>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</si>
  <si>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</si>
  <si>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</si>
  <si>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</si>
  <si>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</si>
  <si>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</si>
  <si>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</si>
  <si>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</si>
  <si>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</si>
  <si>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</si>
  <si>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</si>
  <si>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</si>
  <si>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</si>
  <si>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</si>
  <si>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</si>
  <si>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</si>
  <si>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</si>
  <si>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</si>
  <si>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</si>
  <si>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</si>
  <si>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</si>
  <si>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</si>
  <si>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</si>
  <si>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</si>
  <si>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</si>
  <si>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</si>
  <si>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</si>
  <si>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</si>
  <si>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</si>
  <si>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</si>
  <si>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</si>
  <si>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</si>
  <si>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</si>
  <si>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</si>
  <si>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</si>
  <si>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</si>
  <si>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</si>
  <si>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</si>
  <si>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</si>
  <si>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</si>
  <si>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</si>
  <si>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</si>
  <si>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</si>
  <si>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</si>
  <si>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</si>
  <si>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</si>
  <si>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</si>
  <si>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</si>
  <si>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</si>
  <si>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</si>
  <si>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</si>
  <si>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</si>
  <si>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</si>
  <si>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</si>
  <si>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</si>
  <si>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</si>
  <si>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</si>
  <si>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</si>
  <si>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</si>
  <si>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</si>
  <si>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</si>
  <si>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</si>
  <si>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</si>
  <si>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</si>
  <si>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</si>
  <si>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</si>
  <si>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</si>
  <si>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</si>
  <si>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</si>
  <si>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</si>
  <si>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</si>
  <si>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</si>
  <si>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</si>
  <si>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</si>
  <si>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</si>
  <si>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</si>
  <si>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</si>
  <si>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</si>
  <si>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</si>
  <si>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</si>
  <si>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</si>
  <si>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</si>
  <si>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</si>
  <si>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</si>
  <si>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</si>
  <si>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</si>
  <si>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</si>
  <si>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</si>
  <si>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</si>
  <si>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</si>
  <si>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</si>
  <si>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</si>
  <si>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</si>
  <si>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</si>
  <si>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</si>
  <si>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</si>
  <si>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</si>
  <si>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</si>
  <si>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</si>
  <si>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</si>
  <si>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</si>
  <si>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</si>
  <si>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</si>
  <si>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</si>
  <si>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</si>
  <si>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</si>
  <si>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</si>
  <si>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</si>
  <si>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</si>
  <si>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</si>
  <si>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</si>
  <si>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</si>
  <si>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</si>
  <si>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</si>
  <si>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</si>
  <si>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</si>
  <si>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</si>
  <si>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</si>
  <si>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</si>
  <si>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</si>
  <si>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</si>
  <si>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</si>
  <si>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</si>
  <si>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</si>
  <si>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</si>
  <si>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</si>
  <si>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</si>
  <si>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</si>
  <si>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</si>
  <si>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</si>
  <si>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</si>
  <si>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</si>
  <si>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</si>
  <si>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</si>
  <si>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</si>
  <si>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</si>
  <si>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</si>
  <si>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</si>
  <si>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</si>
  <si>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</si>
  <si>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</si>
  <si>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</si>
  <si>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</si>
  <si>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</si>
  <si>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</si>
  <si>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</si>
  <si>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</si>
  <si>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</si>
  <si>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</si>
  <si>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</si>
  <si>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</si>
  <si>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</si>
  <si>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</si>
  <si>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</si>
  <si>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</si>
  <si>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</si>
  <si>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</si>
  <si>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</si>
  <si>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</si>
  <si>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</si>
  <si>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</si>
  <si>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</si>
  <si>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</si>
  <si>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</si>
  <si>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</si>
  <si>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</si>
  <si>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</si>
  <si>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</si>
  <si>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</si>
  <si>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</si>
  <si>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</si>
  <si>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</si>
  <si>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</si>
  <si>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</si>
  <si>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</si>
  <si>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</si>
  <si>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</si>
  <si>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</si>
  <si>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</si>
  <si>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</si>
  <si>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</si>
  <si>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</si>
  <si>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</si>
  <si>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</si>
  <si>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</si>
  <si>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</si>
  <si>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</si>
  <si>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</si>
  <si>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</si>
  <si>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</si>
  <si>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</si>
  <si>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</si>
  <si>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</si>
  <si>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</si>
  <si>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</si>
  <si>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</si>
  <si>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</si>
  <si>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</si>
  <si>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</si>
  <si>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</si>
  <si>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</si>
  <si>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</si>
  <si>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</si>
  <si>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</si>
  <si>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</si>
  <si>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</si>
  <si>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</si>
  <si>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</si>
  <si>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</si>
  <si>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</si>
  <si>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</si>
  <si>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</si>
  <si>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</si>
  <si>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</si>
  <si>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</si>
  <si>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</si>
  <si>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</si>
  <si>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</si>
  <si>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</si>
  <si>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</si>
  <si>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</si>
  <si>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</si>
  <si>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</si>
  <si>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</si>
  <si>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</si>
  <si>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</si>
  <si>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</si>
  <si>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</si>
  <si>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</si>
  <si>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</si>
  <si>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</si>
  <si>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</si>
  <si>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</si>
  <si>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</si>
  <si>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</si>
  <si>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</si>
  <si>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</si>
  <si>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</si>
  <si>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</si>
  <si>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</si>
  <si>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</si>
  <si>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</si>
  <si>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</si>
  <si>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</si>
  <si>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</si>
  <si>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</si>
  <si>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</si>
  <si>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</si>
  <si>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</si>
  <si>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</si>
  <si>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</si>
  <si>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</si>
  <si>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</si>
  <si>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</si>
  <si>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</si>
  <si>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</si>
  <si>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</si>
  <si>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</si>
  <si>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</si>
  <si>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</si>
  <si>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</si>
  <si>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</si>
  <si>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</si>
  <si>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</si>
  <si>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</si>
  <si>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</si>
  <si>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</si>
  <si>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</si>
  <si>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</si>
  <si>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</si>
  <si>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</si>
  <si>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</si>
  <si>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</si>
  <si>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</si>
  <si>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</si>
  <si>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</si>
  <si>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</si>
  <si>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</si>
  <si>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</si>
  <si>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</si>
  <si>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</si>
  <si>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</si>
  <si>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</si>
  <si>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</si>
  <si>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</si>
  <si>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</si>
  <si>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</si>
  <si>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</si>
  <si>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</si>
  <si>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</si>
  <si>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</si>
  <si>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</si>
  <si>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</si>
  <si>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</si>
  <si>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</si>
  <si>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</si>
  <si>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</si>
  <si>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</si>
  <si>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</si>
  <si>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</si>
  <si>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</si>
  <si>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</si>
  <si>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</si>
  <si>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</si>
  <si>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</si>
  <si>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</si>
  <si>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</si>
  <si>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</si>
  <si>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</si>
  <si>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</si>
  <si>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</si>
  <si>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</si>
  <si>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</si>
  <si>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</si>
  <si>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</si>
  <si>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</si>
  <si>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</si>
  <si>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</si>
  <si>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</si>
  <si>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</si>
  <si>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</si>
  <si>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</si>
  <si>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</si>
  <si>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</si>
  <si>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</si>
  <si>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</si>
  <si>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</si>
  <si>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</si>
  <si>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</si>
  <si>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</si>
  <si>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</si>
  <si>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</si>
  <si>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</si>
  <si>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</si>
  <si>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</si>
  <si>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</si>
  <si>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</si>
  <si>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</si>
  <si>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</si>
  <si>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</si>
  <si>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</si>
  <si>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</si>
  <si>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</si>
  <si>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</si>
  <si>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</si>
  <si>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</si>
  <si>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</si>
  <si>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</si>
  <si>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</si>
  <si>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</si>
  <si>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</si>
  <si>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</si>
  <si>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</si>
  <si>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</si>
  <si>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</si>
  <si>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</si>
  <si>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</si>
  <si>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</si>
  <si>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</si>
  <si>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</si>
  <si>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</si>
  <si>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</si>
  <si>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</si>
  <si>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</si>
  <si>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</si>
  <si>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</si>
  <si>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</si>
  <si>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</si>
  <si>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</si>
  <si>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</si>
  <si>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</si>
  <si>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</si>
  <si>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</si>
  <si>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</si>
  <si>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</si>
  <si>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</si>
  <si>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</si>
  <si>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</si>
  <si>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</si>
  <si>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</si>
  <si>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</si>
  <si>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</si>
  <si>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</si>
  <si>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</si>
  <si>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</si>
  <si>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</si>
  <si>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</si>
  <si>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</si>
  <si>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</si>
  <si>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</si>
  <si>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</si>
  <si>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</si>
  <si>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</si>
  <si>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</si>
  <si>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</si>
  <si>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</si>
  <si>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</si>
  <si>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</si>
  <si>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</si>
  <si>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</si>
  <si>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</si>
  <si>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</si>
  <si>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</si>
  <si>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</si>
  <si>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</si>
  <si>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</si>
  <si>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</si>
  <si>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</si>
  <si>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</si>
  <si>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</si>
  <si>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</si>
  <si>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</si>
  <si>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</si>
  <si>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</si>
  <si>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</si>
  <si>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</si>
  <si>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</si>
  <si>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</si>
  <si>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</si>
  <si>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</si>
  <si>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</si>
  <si>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</si>
  <si>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</si>
  <si>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</si>
  <si>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</si>
  <si>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</si>
  <si>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</si>
  <si>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</si>
  <si>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</si>
  <si>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</si>
  <si>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</si>
  <si>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</si>
  <si>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</si>
  <si>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</si>
  <si>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</si>
  <si>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</si>
  <si>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</si>
  <si>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</si>
  <si>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</si>
  <si>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</si>
  <si>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</si>
  <si>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</si>
  <si>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</si>
  <si>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</si>
  <si>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</si>
  <si>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</si>
  <si>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</si>
  <si>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</si>
  <si>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</si>
  <si>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</si>
  <si>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</si>
  <si>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</si>
  <si>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</si>
  <si>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</si>
  <si>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</si>
  <si>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</si>
  <si>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</si>
  <si>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</si>
  <si>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</si>
  <si>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</si>
  <si>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</si>
  <si>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</si>
  <si>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</si>
  <si>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</si>
  <si>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</si>
  <si>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</si>
  <si>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</si>
  <si>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</si>
  <si>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</si>
  <si>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</si>
  <si>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</si>
  <si>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</si>
  <si>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</si>
  <si>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</si>
  <si>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</si>
  <si>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</si>
  <si>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</si>
  <si>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</si>
  <si>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</si>
  <si>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</si>
  <si>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</si>
  <si>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</si>
  <si>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</si>
  <si>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</si>
  <si>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</si>
  <si>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</si>
  <si>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</si>
  <si>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</si>
  <si>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</si>
  <si>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</si>
  <si>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</si>
  <si>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</si>
  <si>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</si>
  <si>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</si>
  <si>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</si>
  <si>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</si>
  <si>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</si>
  <si>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</si>
  <si>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</si>
  <si>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</si>
  <si>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</si>
  <si>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</si>
  <si>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</si>
  <si>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</si>
  <si>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</si>
  <si>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</si>
  <si>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</si>
  <si>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</si>
  <si>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</si>
  <si>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</si>
  <si>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</si>
  <si>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</si>
  <si>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</si>
  <si>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</si>
  <si>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</si>
  <si>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</si>
  <si>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</si>
  <si>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</si>
  <si>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</si>
  <si>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</si>
  <si>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</si>
  <si>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</si>
  <si>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</si>
  <si>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</si>
  <si>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</si>
  <si>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</si>
  <si>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</si>
  <si>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</si>
  <si>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</si>
  <si>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</si>
  <si>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</si>
  <si>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</si>
  <si>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</si>
  <si>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</si>
  <si>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</si>
  <si>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</si>
  <si>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</si>
  <si>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</si>
  <si>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</si>
  <si>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</si>
  <si>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</si>
  <si>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</si>
  <si>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</si>
  <si>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</si>
  <si>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</si>
  <si>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</si>
  <si>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</si>
  <si>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</si>
  <si>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</si>
  <si>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</si>
  <si>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</si>
  <si>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</si>
  <si>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</si>
  <si>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</si>
  <si>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</si>
  <si>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</si>
  <si>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</si>
  <si>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</si>
  <si>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</si>
  <si>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</si>
  <si>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</si>
  <si>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</si>
  <si>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</si>
  <si>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</si>
  <si>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</si>
  <si>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</si>
  <si>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</si>
  <si>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</si>
  <si>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</si>
  <si>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</si>
  <si>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</si>
  <si>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</si>
  <si>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</si>
  <si>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</si>
  <si>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</si>
  <si>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</si>
  <si>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</si>
  <si>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</si>
  <si>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</si>
  <si>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</si>
  <si>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</si>
  <si>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</si>
  <si>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</si>
  <si>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</si>
  <si>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</si>
  <si>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</si>
  <si>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</si>
  <si>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</si>
  <si>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</si>
  <si>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</si>
  <si>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</si>
  <si>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</si>
  <si>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</si>
  <si>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</si>
  <si>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</si>
  <si>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</si>
  <si>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</si>
  <si>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</si>
  <si>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</si>
  <si>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</si>
  <si>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</si>
  <si>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</si>
  <si>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</si>
  <si>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</si>
  <si>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</si>
  <si>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</si>
  <si>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</si>
  <si>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</si>
  <si>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</si>
  <si>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</si>
  <si>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</si>
  <si>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</si>
  <si>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</si>
  <si>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</si>
  <si>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</si>
  <si>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</si>
  <si>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</si>
  <si>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</si>
  <si>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</si>
  <si>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</si>
  <si>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</si>
  <si>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</si>
  <si>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</si>
  <si>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</si>
  <si>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</si>
  <si>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</si>
  <si>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</si>
  <si>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</si>
  <si>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</si>
  <si>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</si>
  <si>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</si>
  <si>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</si>
  <si>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</si>
  <si>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</si>
  <si>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</si>
  <si>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</si>
  <si>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</si>
  <si>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</si>
  <si>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</si>
  <si>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</si>
  <si>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</si>
  <si>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</si>
  <si>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</si>
  <si>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</si>
  <si>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</si>
  <si>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</si>
  <si>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</si>
  <si>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</si>
  <si>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</si>
  <si>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</si>
  <si>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</si>
  <si>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</si>
  <si>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</si>
  <si>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</si>
  <si>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</si>
  <si>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</si>
  <si>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</si>
  <si>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</si>
  <si>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</si>
  <si>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</si>
  <si>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</si>
  <si>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</si>
  <si>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</si>
  <si>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</si>
  <si>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</si>
  <si>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</si>
  <si>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</si>
  <si>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</si>
  <si>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</si>
  <si>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</si>
  <si>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</si>
  <si>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</si>
  <si>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</si>
  <si>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</si>
  <si>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</si>
  <si>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</si>
  <si>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</si>
  <si>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</si>
  <si>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</si>
  <si>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</si>
  <si>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</si>
  <si>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</si>
  <si>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</si>
  <si>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</si>
  <si>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</si>
  <si>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</si>
  <si>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</si>
  <si>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</si>
  <si>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</si>
  <si>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</si>
  <si>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</si>
  <si>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</si>
  <si>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</si>
  <si>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</si>
  <si>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</si>
  <si>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</si>
  <si>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</si>
  <si>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</si>
  <si>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</si>
  <si>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</si>
  <si>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</si>
  <si>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</si>
  <si>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</si>
  <si>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</si>
  <si>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</si>
  <si>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</si>
  <si>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</si>
  <si>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</si>
  <si>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</si>
  <si>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</si>
  <si>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</si>
  <si>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</si>
  <si>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</si>
  <si>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</si>
  <si>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</si>
  <si>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</si>
  <si>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</si>
  <si>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</si>
  <si>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</si>
  <si>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</si>
  <si>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</si>
  <si>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</si>
  <si>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</si>
  <si>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</si>
  <si>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</si>
  <si>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</si>
  <si>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</si>
  <si>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</si>
  <si>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</si>
  <si>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</si>
  <si>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</si>
  <si>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</si>
  <si>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</si>
  <si>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</si>
  <si>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</si>
  <si>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</si>
  <si>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</si>
  <si>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</si>
  <si>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</si>
  <si>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</si>
  <si>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</si>
  <si>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</si>
  <si>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</si>
  <si>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</si>
  <si>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</si>
  <si>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</si>
  <si>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</si>
  <si>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</si>
  <si>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</si>
  <si>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</si>
  <si>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</si>
  <si>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</si>
  <si>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</si>
  <si>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</si>
  <si>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</si>
  <si>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</si>
  <si>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</si>
  <si>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</si>
  <si>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</si>
  <si>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</si>
  <si>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</si>
  <si>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</si>
  <si>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</si>
  <si>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</si>
  <si>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</si>
  <si>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</si>
  <si>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</si>
  <si>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</si>
  <si>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</si>
  <si>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</si>
  <si>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</si>
  <si>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</si>
  <si>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</si>
  <si>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</si>
  <si>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</si>
  <si>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</si>
  <si>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</si>
  <si>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</si>
  <si>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</si>
  <si>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</si>
  <si>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</si>
  <si>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</si>
  <si>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</si>
  <si>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</si>
  <si>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</si>
  <si>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</si>
  <si>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</si>
  <si>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</si>
  <si>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</si>
  <si>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</si>
  <si>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</si>
  <si>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</si>
  <si>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</si>
  <si>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</si>
  <si>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</si>
  <si>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</si>
  <si>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</si>
  <si>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</si>
  <si>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</si>
  <si>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</si>
  <si>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</si>
  <si>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</si>
  <si>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</si>
  <si>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</si>
  <si>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</si>
  <si>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</si>
  <si>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</si>
  <si>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</si>
  <si>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</si>
  <si>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</si>
  <si>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</si>
  <si>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</si>
  <si>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</si>
  <si>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</si>
  <si>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</si>
  <si>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</si>
  <si>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</si>
  <si>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</si>
  <si>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</si>
  <si>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</si>
  <si>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</si>
  <si>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</si>
  <si>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</si>
  <si>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</si>
  <si>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</si>
  <si>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</si>
  <si>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</si>
  <si>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</si>
  <si>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</si>
  <si>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</si>
  <si>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</si>
  <si>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</si>
  <si>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</si>
  <si>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</si>
  <si>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</si>
  <si>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</si>
  <si>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</si>
  <si>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</si>
  <si>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</si>
  <si>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</si>
  <si>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</si>
  <si>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</si>
  <si>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</si>
  <si>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</si>
  <si>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</si>
  <si>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</si>
  <si>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</si>
  <si>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</si>
  <si>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</si>
  <si>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</si>
  <si>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</si>
  <si>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</si>
  <si>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</si>
  <si>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</si>
  <si>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</si>
  <si>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</si>
  <si>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</si>
  <si>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</si>
  <si>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</si>
  <si>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</si>
  <si>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</si>
  <si>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</si>
  <si>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</si>
  <si>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</si>
  <si>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</si>
  <si>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</si>
  <si>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</si>
  <si>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</si>
  <si>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</si>
  <si>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</si>
  <si>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</si>
  <si>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</si>
  <si>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</si>
  <si>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</si>
  <si>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</si>
  <si>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</si>
  <si>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</si>
  <si>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</si>
  <si>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</si>
  <si>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</si>
  <si>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</si>
  <si>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</si>
  <si>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</si>
  <si>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</si>
  <si>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</si>
  <si>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</si>
  <si>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</si>
  <si>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</si>
  <si>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</si>
  <si>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</si>
  <si>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</si>
  <si>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</si>
  <si>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</si>
  <si>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</si>
  <si>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</si>
  <si>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</si>
  <si>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</si>
  <si>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</si>
  <si>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</si>
  <si>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</si>
  <si>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</si>
  <si>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</si>
  <si>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</si>
  <si>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</si>
  <si>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</si>
  <si>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</si>
  <si>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</si>
  <si>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</si>
  <si>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</si>
  <si>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</si>
  <si>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</si>
  <si>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</si>
  <si>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</si>
  <si>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</si>
  <si>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</si>
  <si>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</si>
  <si>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</si>
  <si>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</si>
  <si>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</si>
  <si>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</si>
  <si>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</si>
  <si>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</si>
  <si>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</si>
  <si>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</si>
  <si>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</si>
  <si>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</si>
  <si>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</si>
  <si>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</si>
  <si>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</si>
  <si>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</si>
  <si>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</si>
  <si>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</si>
  <si>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</si>
  <si>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</si>
  <si>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</si>
  <si>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</si>
  <si>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</si>
  <si>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</si>
  <si>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</si>
  <si>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</si>
  <si>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</si>
  <si>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</si>
  <si>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</si>
  <si>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</si>
  <si>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</si>
  <si>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</si>
  <si>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</si>
  <si>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</si>
  <si>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</si>
  <si>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</si>
  <si>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</si>
  <si>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</si>
  <si>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</si>
  <si>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</si>
  <si>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</si>
  <si>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</si>
  <si>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</si>
  <si>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</si>
  <si>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</si>
  <si>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</si>
  <si>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</si>
  <si>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</si>
  <si>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</si>
  <si>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</si>
  <si>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</si>
  <si>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</si>
  <si>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</si>
  <si>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</si>
  <si>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</si>
  <si>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</si>
  <si>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</si>
  <si>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</si>
  <si>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</si>
  <si>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</si>
  <si>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</si>
  <si>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</si>
  <si>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</si>
  <si>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</si>
  <si>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</si>
  <si>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</si>
  <si>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</si>
  <si>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</si>
  <si>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</si>
  <si>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</si>
  <si>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</si>
  <si>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</si>
  <si>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</si>
  <si>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</si>
  <si>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</si>
  <si>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</si>
  <si>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</si>
  <si>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</si>
  <si>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</si>
  <si>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</si>
  <si>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</si>
  <si>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</si>
  <si>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</si>
  <si>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</si>
  <si>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</si>
  <si>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</si>
  <si>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</si>
  <si>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</si>
  <si>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</si>
  <si>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</si>
  <si>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</si>
  <si>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</si>
  <si>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</si>
  <si>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</si>
  <si>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</si>
  <si>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</si>
  <si>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</si>
  <si>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</si>
  <si>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</si>
  <si>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</si>
  <si>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</si>
  <si>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</si>
  <si>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</si>
  <si>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</si>
  <si>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</si>
  <si>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</si>
  <si>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</si>
  <si>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</si>
  <si>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</si>
  <si>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</si>
  <si>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</si>
  <si>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</si>
  <si>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</si>
  <si>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</si>
  <si>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</si>
  <si>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</si>
  <si>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</si>
  <si>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</si>
  <si>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</si>
  <si>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</si>
  <si>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</si>
  <si>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</si>
  <si>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</si>
  <si>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</si>
  <si>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</si>
  <si>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</si>
  <si>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</si>
  <si>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</si>
  <si>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</si>
  <si>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</si>
  <si>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</si>
  <si>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</si>
  <si>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</si>
  <si>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</si>
  <si>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</si>
  <si>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</si>
  <si>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</si>
  <si>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</si>
  <si>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</si>
  <si>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</si>
  <si>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</si>
  <si>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</si>
  <si>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</si>
  <si>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</si>
  <si>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</si>
  <si>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</si>
  <si>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</si>
  <si>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</si>
  <si>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</si>
  <si>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</si>
  <si>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</si>
  <si>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</si>
  <si>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</si>
  <si>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</si>
  <si>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</si>
  <si>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</si>
  <si>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</si>
  <si>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</si>
  <si>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</si>
  <si>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</si>
  <si>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</si>
  <si>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</si>
  <si>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</si>
  <si>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</si>
  <si>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</si>
  <si>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</si>
  <si>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</si>
  <si>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</si>
  <si>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</si>
  <si>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</si>
  <si>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</si>
  <si>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</si>
  <si>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</si>
  <si>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</si>
  <si>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</si>
  <si>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</si>
  <si>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</si>
  <si>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</si>
  <si>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</si>
  <si>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</si>
  <si>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</si>
  <si>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</si>
  <si>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</si>
  <si>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</si>
  <si>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</si>
  <si>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</si>
  <si>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</si>
  <si>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</si>
  <si>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</si>
  <si>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</si>
  <si>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</si>
  <si>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</si>
  <si>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</si>
  <si>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</si>
  <si>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</si>
  <si>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</si>
  <si>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</si>
  <si>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</si>
  <si>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</si>
  <si>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</si>
  <si>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</si>
  <si>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</si>
  <si>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</si>
  <si>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</si>
  <si>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</si>
  <si>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</si>
  <si>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</si>
  <si>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</si>
  <si>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</si>
  <si>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</si>
  <si>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</si>
  <si>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</si>
  <si>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</si>
  <si>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</si>
  <si>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</si>
  <si>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</si>
  <si>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</si>
  <si>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</si>
  <si>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</si>
  <si>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</si>
  <si>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</si>
  <si>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</si>
  <si>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</si>
  <si>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</si>
  <si>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</si>
  <si>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</si>
  <si>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</si>
  <si>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</si>
  <si>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</si>
  <si>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</si>
  <si>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</si>
  <si>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</si>
  <si>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</si>
  <si>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</si>
  <si>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</si>
  <si>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</si>
  <si>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</si>
  <si>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</si>
  <si>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</si>
  <si>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</si>
  <si>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</si>
  <si>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</si>
  <si>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</si>
  <si>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</si>
  <si>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</si>
  <si>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</si>
  <si>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</si>
  <si>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</si>
  <si>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</si>
  <si>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</si>
  <si>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</si>
  <si>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</si>
  <si>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</si>
  <si>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</si>
  <si>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</si>
  <si>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</si>
  <si>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</si>
  <si>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</si>
  <si>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</si>
  <si>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</si>
  <si>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</si>
  <si>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</si>
  <si>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</si>
  <si>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</si>
  <si>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</si>
  <si>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</si>
  <si>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</si>
  <si>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</si>
  <si>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</si>
  <si>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</si>
  <si>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</si>
  <si>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</si>
  <si>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</si>
  <si>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</si>
  <si>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</si>
  <si>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</si>
  <si>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</si>
  <si>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</si>
  <si>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</si>
  <si>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</si>
  <si>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</si>
  <si>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</si>
  <si>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</si>
  <si>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</si>
  <si>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</si>
  <si>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</si>
  <si>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</si>
  <si>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</si>
  <si>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</si>
  <si>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</si>
  <si>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</si>
  <si>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</si>
  <si>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</si>
  <si>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</si>
  <si>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</si>
  <si>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</si>
  <si>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</si>
  <si>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</si>
  <si>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</si>
  <si>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</si>
  <si>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</si>
  <si>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</si>
  <si>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</si>
  <si>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</si>
  <si>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</si>
  <si>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</si>
  <si>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</si>
  <si>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</si>
  <si>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</si>
  <si>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</si>
  <si>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</si>
  <si>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</si>
  <si>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</si>
  <si>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</si>
  <si>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</si>
  <si>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</si>
  <si>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</si>
  <si>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</si>
  <si>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</si>
  <si>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</si>
  <si>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</si>
  <si>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</si>
  <si>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</si>
  <si>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</si>
  <si>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</si>
  <si>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</si>
  <si>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</si>
  <si>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</si>
  <si>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</si>
  <si>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</si>
  <si>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</si>
  <si>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</si>
  <si>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</si>
  <si>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</si>
  <si>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</si>
  <si>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</si>
  <si>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</si>
  <si>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</si>
  <si>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</si>
  <si>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</si>
  <si>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</si>
  <si>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</si>
  <si>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</si>
  <si>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</si>
  <si>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</si>
  <si>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</si>
  <si>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</si>
  <si>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</si>
  <si>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</si>
  <si>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</si>
  <si>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</si>
  <si>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</si>
  <si>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</si>
  <si>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</si>
  <si>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</si>
  <si>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</si>
  <si>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</si>
  <si>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</si>
  <si>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</si>
  <si>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</si>
  <si>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</si>
  <si>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</si>
  <si>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</si>
  <si>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</si>
  <si>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</si>
  <si>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</si>
  <si>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</si>
  <si>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</si>
  <si>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</si>
  <si>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</si>
  <si>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</si>
  <si>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</si>
  <si>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</si>
  <si>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</si>
  <si>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</si>
  <si>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</si>
  <si>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</si>
  <si>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</si>
  <si>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</si>
  <si>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</si>
  <si>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</si>
  <si>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</si>
  <si>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</si>
  <si>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</si>
  <si>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</si>
  <si>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</si>
  <si>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</si>
  <si>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</si>
  <si>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</si>
  <si>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</si>
  <si>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</si>
  <si>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</si>
  <si>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</si>
  <si>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</si>
  <si>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</si>
  <si>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</si>
  <si>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</si>
  <si>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</si>
  <si>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</si>
  <si>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</si>
  <si>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</si>
  <si>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</si>
  <si>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</si>
  <si>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</si>
  <si>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</si>
  <si>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</si>
  <si>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</si>
  <si>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</si>
  <si>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</si>
  <si>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</si>
  <si>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</si>
  <si>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</si>
  <si>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</si>
  <si>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</si>
  <si>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</si>
  <si>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</si>
  <si>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</si>
  <si>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</si>
  <si>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</si>
  <si>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</si>
  <si>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</si>
  <si>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</si>
  <si>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</si>
  <si>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</si>
  <si>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</si>
  <si>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</si>
  <si>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</si>
  <si>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</si>
  <si>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</si>
  <si>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</si>
  <si>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</si>
  <si>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</si>
  <si>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</si>
  <si>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</si>
  <si>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</si>
  <si>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</si>
  <si>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</si>
  <si>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</si>
  <si>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</si>
  <si>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</si>
  <si>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</si>
  <si>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</si>
  <si>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</si>
  <si>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</si>
  <si>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</si>
  <si>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</si>
  <si>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</si>
  <si>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</si>
  <si>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</si>
  <si>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</si>
  <si>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</si>
  <si>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</si>
  <si>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</si>
  <si>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</si>
  <si>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</si>
  <si>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</si>
  <si>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</si>
  <si>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</si>
  <si>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</si>
  <si>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</si>
  <si>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</si>
  <si>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</si>
  <si>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</si>
  <si>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</si>
  <si>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</si>
  <si>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</si>
  <si>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</si>
  <si>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</si>
  <si>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</si>
  <si>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</si>
  <si>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</si>
  <si>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</si>
  <si>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</si>
  <si>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</si>
  <si>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</si>
  <si>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</si>
  <si>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</si>
  <si>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</si>
  <si>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</si>
  <si>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</si>
  <si>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</si>
  <si>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</si>
  <si>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</si>
  <si>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</si>
  <si>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</si>
  <si>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</si>
  <si>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</si>
  <si>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</si>
  <si>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</si>
  <si>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</si>
  <si>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</si>
  <si>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</si>
  <si>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</si>
  <si>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</si>
  <si>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</si>
  <si>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</si>
  <si>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</si>
  <si>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</si>
  <si>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</si>
  <si>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</si>
  <si>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</si>
  <si>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</si>
  <si>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</si>
  <si>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</si>
  <si>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</si>
  <si>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</si>
  <si>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</si>
  <si>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</si>
  <si>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</si>
  <si>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</si>
  <si>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</si>
  <si>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</si>
  <si>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</si>
  <si>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</si>
  <si>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</si>
  <si>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</si>
  <si>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</si>
  <si>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</si>
  <si>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</si>
  <si>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</si>
  <si>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</si>
  <si>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</si>
  <si>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</si>
  <si>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</si>
  <si>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</si>
  <si>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</si>
  <si>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</si>
  <si>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</si>
  <si>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</si>
  <si>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</si>
  <si>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</si>
  <si>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</si>
  <si>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</si>
  <si>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</si>
  <si>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</si>
  <si>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</si>
  <si>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</si>
  <si>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</si>
  <si>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</si>
  <si>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</si>
  <si>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</si>
  <si>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</si>
  <si>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</si>
  <si>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</si>
  <si>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</si>
  <si>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</si>
  <si>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</si>
  <si>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</si>
  <si>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</si>
  <si>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</si>
  <si>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</si>
  <si>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</si>
  <si>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</si>
  <si>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</si>
  <si>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</si>
  <si>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</si>
  <si>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</si>
  <si>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</si>
  <si>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</si>
  <si>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</si>
  <si>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</si>
  <si>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</si>
  <si>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</si>
  <si>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</si>
  <si>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</si>
  <si>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</si>
  <si>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</si>
  <si>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</si>
  <si>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</si>
  <si>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</si>
  <si>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</si>
  <si>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</si>
  <si>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</si>
  <si>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</si>
  <si>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</si>
  <si>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</si>
  <si>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</si>
  <si>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</si>
  <si>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</si>
  <si>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</si>
  <si>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</si>
  <si>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</si>
  <si>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</si>
  <si>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</si>
  <si>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</si>
  <si>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</si>
  <si>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</si>
  <si>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</si>
  <si>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</si>
  <si>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</si>
  <si>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</si>
  <si>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</si>
  <si>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</si>
  <si>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</si>
  <si>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</si>
  <si>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</si>
  <si>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</si>
  <si>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</si>
  <si>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</si>
  <si>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</si>
  <si>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</si>
  <si>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</si>
  <si>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</si>
  <si>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</si>
  <si>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</si>
  <si>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</si>
  <si>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</si>
  <si>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</si>
  <si>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</si>
  <si>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</si>
  <si>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</si>
  <si>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</si>
  <si>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</si>
  <si>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</si>
  <si>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</si>
  <si>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</si>
  <si>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</si>
  <si>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</si>
  <si>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</si>
  <si>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</si>
  <si>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</si>
  <si>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</si>
  <si>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</si>
  <si>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</si>
  <si>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</si>
  <si>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</si>
  <si>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</si>
  <si>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</si>
  <si>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</si>
  <si>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</si>
  <si>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</si>
  <si>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</si>
  <si>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</si>
  <si>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</si>
  <si>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</si>
  <si>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</si>
  <si>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</si>
  <si>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</si>
  <si>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</si>
  <si>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</si>
  <si>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</si>
  <si>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</si>
  <si>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</si>
  <si>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</si>
  <si>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</si>
  <si>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</si>
  <si>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</si>
  <si>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</si>
  <si>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</si>
  <si>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</si>
  <si>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</si>
  <si>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</si>
  <si>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</si>
  <si>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</si>
  <si>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</si>
  <si>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</si>
  <si>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</si>
  <si>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</si>
  <si>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</si>
  <si>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</si>
  <si>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</si>
  <si>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</si>
  <si>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</si>
  <si>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</si>
  <si>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</si>
  <si>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</si>
  <si>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</si>
  <si>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</si>
  <si>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</si>
  <si>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</si>
  <si>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</si>
  <si>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</si>
  <si>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</si>
  <si>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</si>
  <si>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</si>
  <si>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</si>
  <si>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</si>
  <si>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</si>
  <si>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</si>
  <si>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</si>
  <si>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</si>
  <si>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</si>
  <si>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</si>
  <si>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</si>
  <si>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</si>
  <si>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</si>
  <si>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</si>
  <si>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</si>
  <si>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</si>
  <si>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</si>
  <si>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</si>
  <si>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</si>
  <si>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</si>
  <si>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</si>
  <si>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</si>
  <si>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</si>
  <si>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</si>
  <si>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</si>
  <si>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</si>
  <si>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</si>
  <si>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</si>
  <si>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</si>
  <si>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</si>
  <si>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</si>
  <si>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</si>
  <si>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</si>
  <si>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</si>
  <si>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</si>
  <si>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</si>
  <si>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</si>
  <si>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</si>
  <si>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</si>
  <si>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</si>
  <si>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</si>
  <si>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</si>
  <si>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</si>
  <si>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</si>
  <si>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</si>
  <si>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</si>
  <si>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</si>
  <si>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</si>
  <si>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</si>
  <si>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</si>
  <si>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</si>
  <si>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</si>
  <si>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</si>
  <si>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</si>
  <si>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</si>
  <si>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</si>
  <si>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</si>
  <si>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</si>
  <si>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</si>
  <si>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</si>
  <si>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</si>
  <si>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</si>
  <si>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</si>
  <si>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</si>
  <si>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</si>
  <si>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</si>
  <si>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</si>
  <si>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</si>
  <si>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</si>
  <si>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</si>
  <si>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</si>
  <si>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</si>
  <si>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</si>
  <si>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</si>
  <si>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</si>
  <si>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</si>
  <si>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</si>
  <si>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</si>
  <si>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</si>
  <si>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</si>
  <si>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</si>
  <si>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</si>
  <si>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</si>
  <si>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</si>
  <si>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</si>
  <si>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</si>
  <si>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</si>
  <si>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</si>
  <si>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</si>
  <si>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</si>
  <si>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</si>
  <si>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</si>
  <si>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</si>
  <si>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</si>
  <si>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</si>
  <si>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</si>
  <si>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</si>
  <si>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</si>
  <si>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</si>
  <si>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</si>
  <si>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</si>
  <si>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</si>
  <si>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</si>
  <si>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</si>
  <si>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</si>
  <si>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</si>
  <si>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</si>
  <si>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</si>
  <si>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</si>
  <si>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</si>
  <si>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</si>
  <si>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</si>
  <si>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</si>
  <si>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</si>
  <si>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</si>
  <si>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</si>
  <si>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</si>
  <si>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</si>
  <si>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</si>
  <si>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</si>
  <si>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</si>
  <si>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</si>
  <si>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</si>
  <si>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</si>
  <si>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</si>
  <si>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</si>
  <si>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</si>
  <si>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</si>
  <si>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</si>
  <si>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</si>
  <si>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</si>
  <si>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</si>
  <si>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</si>
  <si>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</si>
  <si>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</si>
  <si>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</si>
  <si>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</si>
  <si>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</si>
  <si>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</si>
  <si>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</si>
  <si>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</si>
  <si>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</si>
  <si>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</si>
  <si>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</si>
  <si>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</si>
  <si>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</si>
  <si>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</si>
  <si>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</si>
  <si>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</si>
  <si>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</si>
  <si>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</si>
  <si>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</si>
  <si>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</si>
  <si>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</si>
  <si>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</si>
  <si>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</si>
  <si>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</si>
  <si>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</si>
  <si>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</si>
  <si>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</si>
  <si>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</si>
  <si>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</si>
  <si>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</si>
  <si>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</si>
  <si>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</si>
  <si>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</si>
  <si>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</si>
  <si>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</si>
  <si>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</si>
  <si>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</si>
  <si>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</si>
  <si>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</si>
  <si>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</si>
  <si>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</si>
  <si>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</si>
  <si>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</si>
  <si>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</si>
  <si>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</si>
  <si>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</si>
  <si>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</si>
  <si>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</si>
  <si>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</si>
  <si>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</si>
  <si>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</si>
  <si>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</si>
  <si>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</si>
  <si>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</si>
  <si>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</si>
  <si>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</si>
  <si>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</si>
  <si>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</si>
  <si>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</si>
  <si>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</si>
  <si>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</si>
  <si>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</si>
  <si>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</si>
  <si>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</si>
  <si>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</si>
  <si>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</si>
  <si>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</si>
  <si>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</si>
  <si>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</si>
  <si>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</si>
  <si>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</si>
  <si>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</si>
  <si>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</si>
  <si>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</si>
  <si>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</si>
  <si>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</si>
  <si>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</si>
  <si>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</si>
  <si>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</si>
  <si>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</si>
  <si>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</si>
  <si>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</si>
  <si>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</si>
  <si>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</si>
  <si>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</si>
  <si>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</si>
  <si>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</si>
  <si>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</si>
  <si>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</si>
  <si>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</si>
  <si>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</si>
  <si>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</si>
  <si>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</si>
  <si>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</si>
  <si>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</si>
  <si>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</si>
  <si>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</si>
  <si>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</si>
  <si>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</si>
  <si>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</si>
  <si>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</si>
  <si>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</si>
  <si>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</si>
  <si>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</si>
  <si>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</si>
  <si>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</si>
  <si>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</si>
  <si>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</si>
  <si>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</si>
  <si>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</si>
  <si>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</si>
  <si>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</si>
  <si>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</si>
  <si>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</si>
  <si>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</si>
  <si>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</si>
  <si>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</si>
  <si>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</si>
  <si>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</si>
  <si>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</si>
  <si>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</si>
  <si>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</si>
  <si>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</si>
  <si>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</si>
  <si>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</si>
  <si>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</si>
  <si>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</si>
  <si>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</si>
  <si>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</si>
  <si>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</si>
  <si>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</si>
  <si>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</si>
  <si>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</si>
  <si>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</si>
  <si>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</si>
  <si>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</si>
  <si>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</si>
  <si>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</si>
  <si>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</si>
  <si>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</si>
  <si>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</si>
  <si>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</si>
  <si>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</si>
  <si>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</si>
  <si>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</si>
  <si>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</si>
  <si>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</si>
  <si>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</si>
  <si>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</si>
  <si>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</si>
  <si>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</si>
  <si>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</si>
  <si>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</si>
  <si>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</si>
  <si>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</si>
  <si>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</si>
  <si>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</si>
  <si>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</si>
  <si>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</si>
  <si>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</si>
  <si>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</si>
  <si>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</si>
  <si>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</si>
  <si>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</si>
  <si>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</si>
  <si>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</si>
  <si>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</si>
  <si>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</si>
  <si>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</si>
  <si>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</si>
  <si>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</si>
  <si>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</si>
  <si>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</si>
  <si>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</si>
  <si>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</si>
  <si>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</si>
  <si>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</si>
  <si>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</si>
  <si>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</si>
  <si>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</si>
  <si>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</si>
  <si>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</si>
  <si>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</si>
  <si>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</si>
  <si>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</si>
  <si>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</si>
  <si>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</si>
  <si>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</si>
  <si>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</si>
  <si>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</si>
  <si>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</si>
  <si>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</si>
  <si>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</si>
  <si>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</si>
  <si>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</si>
  <si>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</si>
  <si>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</si>
  <si>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</si>
  <si>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</si>
  <si>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</si>
  <si>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</si>
  <si>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</si>
  <si>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</si>
  <si>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</si>
  <si>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</si>
  <si>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</si>
  <si>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</si>
  <si>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</si>
  <si>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</si>
  <si>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</si>
  <si>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</si>
  <si>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</si>
  <si>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</si>
  <si>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</si>
  <si>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</si>
  <si>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</si>
  <si>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</si>
  <si>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</si>
  <si>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</si>
  <si>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</si>
  <si>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</si>
  <si>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</si>
  <si>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</si>
  <si>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</si>
  <si>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</si>
  <si>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</si>
  <si>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</si>
  <si>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</si>
  <si>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</si>
  <si>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</si>
  <si>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</si>
  <si>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</si>
  <si>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</si>
  <si>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</si>
  <si>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</si>
  <si>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</si>
  <si>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</si>
  <si>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</si>
  <si>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</si>
  <si>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</si>
  <si>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</si>
  <si>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</si>
  <si>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</si>
  <si>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</si>
  <si>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</si>
  <si>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</si>
  <si>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</si>
  <si>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</si>
  <si>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</si>
  <si>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</si>
  <si>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</si>
  <si>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</si>
  <si>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</si>
  <si>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</si>
  <si>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</si>
  <si>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</si>
  <si>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</si>
  <si>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</si>
  <si>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</si>
  <si>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</si>
  <si>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</si>
  <si>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</si>
  <si>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</si>
  <si>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</si>
  <si>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</si>
  <si>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</si>
  <si>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</si>
  <si>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</si>
  <si>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</si>
  <si>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</si>
  <si>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</si>
  <si>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</si>
  <si>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</si>
  <si>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</si>
  <si>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</si>
  <si>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</si>
  <si>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</si>
  <si>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</si>
  <si>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</si>
  <si>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</si>
  <si>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</si>
  <si>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</si>
  <si>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</si>
  <si>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</si>
  <si>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</si>
  <si>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</si>
  <si>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</si>
  <si>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</si>
  <si>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</si>
  <si>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</si>
  <si>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</si>
  <si>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</si>
  <si>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</si>
  <si>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</si>
  <si>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</si>
  <si>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</si>
  <si>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</si>
  <si>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</si>
  <si>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</si>
  <si>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</si>
  <si>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</si>
  <si>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</si>
  <si>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</si>
  <si>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</si>
  <si>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</si>
  <si>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</si>
  <si>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</si>
  <si>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</si>
  <si>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</si>
  <si>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</si>
  <si>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</si>
  <si>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</si>
  <si>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</si>
  <si>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</si>
  <si>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</si>
  <si>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</si>
  <si>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</si>
  <si>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</si>
  <si>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</si>
  <si>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</si>
  <si>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</si>
  <si>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</si>
  <si>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</si>
  <si>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</si>
  <si>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</si>
  <si>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</si>
  <si>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</si>
  <si>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</si>
  <si>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</si>
  <si>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</si>
  <si>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</si>
  <si>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</si>
  <si>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</si>
  <si>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</si>
  <si>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</si>
  <si>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</si>
  <si>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</si>
  <si>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</si>
  <si>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</si>
  <si>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</si>
  <si>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</si>
  <si>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</si>
  <si>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</si>
  <si>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</si>
  <si>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</si>
  <si>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</si>
  <si>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</si>
  <si>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</si>
  <si>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</si>
  <si>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</si>
  <si>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</si>
  <si>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</si>
  <si>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</si>
  <si>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</si>
  <si>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</si>
  <si>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</si>
  <si>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</si>
  <si>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</si>
  <si>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</si>
  <si>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</si>
  <si>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</si>
  <si>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</si>
  <si>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</si>
  <si>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</si>
  <si>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</si>
  <si>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</si>
  <si>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</si>
  <si>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</si>
  <si>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</si>
  <si>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</si>
  <si>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</si>
  <si>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</si>
  <si>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</si>
  <si>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</si>
  <si>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</si>
  <si>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</si>
  <si>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</si>
  <si>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</si>
  <si>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</si>
  <si>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</si>
  <si>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</si>
  <si>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</si>
  <si>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</si>
  <si>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</si>
  <si>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</si>
  <si>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</si>
  <si>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</si>
  <si>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</si>
  <si>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</si>
  <si>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</si>
  <si>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</si>
  <si>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</si>
  <si>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</si>
  <si>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</si>
  <si>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</si>
  <si>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</si>
  <si>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</si>
  <si>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</si>
  <si>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</si>
  <si>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</si>
  <si>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</si>
  <si>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</si>
  <si>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</si>
  <si>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</si>
  <si>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</si>
  <si>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</si>
  <si>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</si>
  <si>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</si>
  <si>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</si>
  <si>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</si>
  <si>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</si>
  <si>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</si>
  <si>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</si>
  <si>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</si>
  <si>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</si>
  <si>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</si>
  <si>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</si>
  <si>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</si>
  <si>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</si>
  <si>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</si>
  <si>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</si>
  <si>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</si>
  <si>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</si>
  <si>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</si>
  <si>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</si>
  <si>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</si>
  <si>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</si>
  <si>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</si>
  <si>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</si>
  <si>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</si>
  <si>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</si>
  <si>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</si>
  <si>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</si>
  <si>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</si>
  <si>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</si>
  <si>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</si>
  <si>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</si>
  <si>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</si>
  <si>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</si>
  <si>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</si>
  <si>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</si>
  <si>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</si>
  <si>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</si>
  <si>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</si>
  <si>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</si>
  <si>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</si>
  <si>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</si>
  <si>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</si>
  <si>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</si>
  <si>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</si>
  <si>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</si>
  <si>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</si>
  <si>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</si>
  <si>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</si>
  <si>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</si>
  <si>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</si>
  <si>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</si>
  <si>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</si>
  <si>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</si>
  <si>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</si>
  <si>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</si>
  <si>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</si>
  <si>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</si>
  <si>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</si>
  <si>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</si>
  <si>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</si>
  <si>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</si>
  <si>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</si>
  <si>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</si>
  <si>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</si>
  <si>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</si>
  <si>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</si>
  <si>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</si>
  <si>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</si>
  <si>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</si>
  <si>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</si>
  <si>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</si>
  <si>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</si>
  <si>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</si>
  <si>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</si>
  <si>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</si>
  <si>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</si>
  <si>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</si>
  <si>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</si>
  <si>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</si>
  <si>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</si>
  <si>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</si>
  <si>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</si>
  <si>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</si>
  <si>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</si>
  <si>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</si>
  <si>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</si>
  <si>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</si>
  <si>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</si>
  <si>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</si>
  <si>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</si>
  <si>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</si>
  <si>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</si>
  <si>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</si>
  <si>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</si>
  <si>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</si>
  <si>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</si>
  <si>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</si>
  <si>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</si>
  <si>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</si>
  <si>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</si>
  <si>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</si>
  <si>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</si>
  <si>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</si>
  <si>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</si>
  <si>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</si>
  <si>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</si>
  <si>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</si>
  <si>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</si>
  <si>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</si>
  <si>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</si>
  <si>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</si>
  <si>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</si>
  <si>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</si>
  <si>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</si>
  <si>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</si>
  <si>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</si>
  <si>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</si>
  <si>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</si>
  <si>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</si>
  <si>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</si>
  <si>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</si>
  <si>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</si>
  <si>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</si>
  <si>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</si>
  <si>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</si>
  <si>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</si>
  <si>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</si>
  <si>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</si>
  <si>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</si>
  <si>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</si>
  <si>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</si>
  <si>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</si>
  <si>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</si>
  <si>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</si>
  <si>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</si>
  <si>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</si>
  <si>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</si>
  <si>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</si>
  <si>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</si>
  <si>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</si>
  <si>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</si>
  <si>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</si>
  <si>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</si>
  <si>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</si>
  <si>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</si>
  <si>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</si>
  <si>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</si>
  <si>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</si>
  <si>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</si>
  <si>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</si>
  <si>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</si>
  <si>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</si>
  <si>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</si>
  <si>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</si>
  <si>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</si>
  <si>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</si>
  <si>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</si>
  <si>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</si>
  <si>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</si>
  <si>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</si>
  <si>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</si>
  <si>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</si>
  <si>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</si>
  <si>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</si>
  <si>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</si>
  <si>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</si>
  <si>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</si>
  <si>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</si>
  <si>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</si>
  <si>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</si>
  <si>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</si>
  <si>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</si>
  <si>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</si>
  <si>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</si>
  <si>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</si>
  <si>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</si>
  <si>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</si>
  <si>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</si>
  <si>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</si>
  <si>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</si>
  <si>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</si>
  <si>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</si>
  <si>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</si>
  <si>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</si>
  <si>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</si>
  <si>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</si>
  <si>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</si>
  <si>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</si>
  <si>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</si>
  <si>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</si>
  <si>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</si>
  <si>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</si>
  <si>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</si>
  <si>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</si>
  <si>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</si>
  <si>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</si>
  <si>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</si>
  <si>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</si>
  <si>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</si>
  <si>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</si>
  <si>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</si>
  <si>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</si>
  <si>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</si>
  <si>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</si>
  <si>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</si>
  <si>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</si>
  <si>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</si>
  <si>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</si>
  <si>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</si>
  <si>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</si>
  <si>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</si>
  <si>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</si>
  <si>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</si>
  <si>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</si>
  <si>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</si>
  <si>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</si>
  <si>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</si>
  <si>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</si>
  <si>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</si>
  <si>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</si>
  <si>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</si>
  <si>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</si>
  <si>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</si>
  <si>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</si>
  <si>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</si>
  <si>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</si>
  <si>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</si>
  <si>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</si>
  <si>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</si>
  <si>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</si>
  <si>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</si>
  <si>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</si>
  <si>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</si>
  <si>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</si>
  <si>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</si>
  <si>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</si>
  <si>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</si>
  <si>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</si>
  <si>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</si>
  <si>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</si>
  <si>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</si>
  <si>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</si>
  <si>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</si>
  <si>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</si>
  <si>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</si>
  <si>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</si>
  <si>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</si>
  <si>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</si>
  <si>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</si>
  <si>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</si>
  <si>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</si>
  <si>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</si>
  <si>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</si>
  <si>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</si>
  <si>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</si>
  <si>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</si>
  <si>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</si>
  <si>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</si>
  <si>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</si>
  <si>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</si>
  <si>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</si>
  <si>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</si>
  <si>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</si>
  <si>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</si>
  <si>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</si>
  <si>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</si>
  <si>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</si>
  <si>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</si>
  <si>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</si>
  <si>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</si>
  <si>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</si>
  <si>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</si>
  <si>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</si>
  <si>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</si>
  <si>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</si>
  <si>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</si>
  <si>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</si>
  <si>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</si>
  <si>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</si>
  <si>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</si>
  <si>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</si>
  <si>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</si>
  <si>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</si>
  <si>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</si>
  <si>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</si>
  <si>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</si>
  <si>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</si>
  <si>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</si>
  <si>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</si>
  <si>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</si>
  <si>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</si>
  <si>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</si>
  <si>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</si>
  <si>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</si>
  <si>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</si>
  <si>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</si>
  <si>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</si>
  <si>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</si>
  <si>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</si>
  <si>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</si>
  <si>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</si>
  <si>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</si>
  <si>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</si>
  <si>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</si>
  <si>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</si>
  <si>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</si>
  <si>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</si>
  <si>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</si>
  <si>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</si>
  <si>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</si>
  <si>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</si>
  <si>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</si>
  <si>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</si>
  <si>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</si>
  <si>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</si>
  <si>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</si>
  <si>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</si>
  <si>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</si>
  <si>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</si>
  <si>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</si>
  <si>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</si>
  <si>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</si>
  <si>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</si>
  <si>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</si>
  <si>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</si>
  <si>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</si>
  <si>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</si>
  <si>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</si>
  <si>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</si>
  <si>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</si>
  <si>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</si>
  <si>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</si>
  <si>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</si>
  <si>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</si>
  <si>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</si>
  <si>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</si>
  <si>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</si>
  <si>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</si>
  <si>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</si>
  <si>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</si>
  <si>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</si>
  <si>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</si>
  <si>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</si>
  <si>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</si>
  <si>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</si>
  <si>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</si>
  <si>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</si>
  <si>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</si>
  <si>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</si>
  <si>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</si>
  <si>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</si>
  <si>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</si>
  <si>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</si>
  <si>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</si>
  <si>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</si>
  <si>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</si>
  <si>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</si>
  <si>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</si>
  <si>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</si>
  <si>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</si>
  <si>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</si>
  <si>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</si>
  <si>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</si>
  <si>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</si>
  <si>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</si>
  <si>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</si>
  <si>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</si>
  <si>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</si>
  <si>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</si>
  <si>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</si>
  <si>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</si>
  <si>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</si>
  <si>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</si>
  <si>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</si>
  <si>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</si>
  <si>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</si>
  <si>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</si>
  <si>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</si>
  <si>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</si>
  <si>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</si>
  <si>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</si>
  <si>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</si>
  <si>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</si>
  <si>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</si>
  <si>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</si>
  <si>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</si>
  <si>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</si>
  <si>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</si>
  <si>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</si>
  <si>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</si>
  <si>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</si>
  <si>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</si>
  <si>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</si>
  <si>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</si>
  <si>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</si>
  <si>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</si>
  <si>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</si>
  <si>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</si>
  <si>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</si>
  <si>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</si>
  <si>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</si>
  <si>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</si>
  <si>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</si>
  <si>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</si>
  <si>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</si>
  <si>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</si>
  <si>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</si>
  <si>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</si>
  <si>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</si>
  <si>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</si>
  <si>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</si>
  <si>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</si>
  <si>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</si>
  <si>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</si>
  <si>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</si>
  <si>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</si>
  <si>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</si>
  <si>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</si>
  <si>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</si>
  <si>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</si>
  <si>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</si>
  <si>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</si>
  <si>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</si>
  <si>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</si>
  <si>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</si>
  <si>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</si>
  <si>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</si>
  <si>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</si>
  <si>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</si>
  <si>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</si>
  <si>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</si>
  <si>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</si>
  <si>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</si>
  <si>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</si>
  <si>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</si>
  <si>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</si>
  <si>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</si>
  <si>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</si>
  <si>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</si>
  <si>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</si>
  <si>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</si>
  <si>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</si>
  <si>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</si>
  <si>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</si>
  <si>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</si>
  <si>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</si>
  <si>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</si>
  <si>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</si>
  <si>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</si>
  <si>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</si>
  <si>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</si>
  <si>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</si>
  <si>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</si>
  <si>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</si>
  <si>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</si>
  <si>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</si>
  <si>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</si>
  <si>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</si>
  <si>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</si>
  <si>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</si>
  <si>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</si>
  <si>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</si>
  <si>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</si>
  <si>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</si>
  <si>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</si>
  <si>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</si>
  <si>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</si>
  <si>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</si>
  <si>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</si>
  <si>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</si>
  <si>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</si>
  <si>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</si>
  <si>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</si>
  <si>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</si>
  <si>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</si>
  <si>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</si>
  <si>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</si>
  <si>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</si>
  <si>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</si>
  <si>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</si>
  <si>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</si>
  <si>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</si>
  <si>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</si>
  <si>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</si>
  <si>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</si>
  <si>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</si>
  <si>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</si>
  <si>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</si>
  <si>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</si>
  <si>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</si>
  <si>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</si>
  <si>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</si>
  <si>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</si>
  <si>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</si>
  <si>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</si>
  <si>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</si>
  <si>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</si>
  <si>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</si>
  <si>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</si>
  <si>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</si>
  <si>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</si>
  <si>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</si>
  <si>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</si>
  <si>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</si>
  <si>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</si>
  <si>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</si>
  <si>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</si>
  <si>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</si>
  <si>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</si>
  <si>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</si>
  <si>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</si>
  <si>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</si>
  <si>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</si>
  <si>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</si>
  <si>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</si>
  <si>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</si>
  <si>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</si>
  <si>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</si>
  <si>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</si>
  <si>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</si>
  <si>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</si>
  <si>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</si>
  <si>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</si>
  <si>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</si>
  <si>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</si>
  <si>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</si>
  <si>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</si>
  <si>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</si>
  <si>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</si>
  <si>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</si>
  <si>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</si>
  <si>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</si>
  <si>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</si>
  <si>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</si>
  <si>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</si>
  <si>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</si>
  <si>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</si>
  <si>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</si>
  <si>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</si>
  <si>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</si>
  <si>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</si>
  <si>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</si>
  <si>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</si>
  <si>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</si>
  <si>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</si>
  <si>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</si>
  <si>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</si>
  <si>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</si>
  <si>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</si>
  <si>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</si>
  <si>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</si>
  <si>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</si>
  <si>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</si>
  <si>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</si>
  <si>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</si>
  <si>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</si>
  <si>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</si>
  <si>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</si>
  <si>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</si>
  <si>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</si>
  <si>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</si>
  <si>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</si>
  <si>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</si>
  <si>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</si>
  <si>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</si>
  <si>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</si>
  <si>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</si>
  <si>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</si>
  <si>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</si>
  <si>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</si>
  <si>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</si>
  <si>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</si>
  <si>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</si>
  <si>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</si>
  <si>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</si>
  <si>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</si>
  <si>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</si>
  <si>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</si>
  <si>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</si>
  <si>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</si>
  <si>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</si>
  <si>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</si>
  <si>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</si>
  <si>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</si>
  <si>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</si>
  <si>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</si>
  <si>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</si>
  <si>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</si>
  <si>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</si>
  <si>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</si>
  <si>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</si>
  <si>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</si>
  <si>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</si>
  <si>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</si>
  <si>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</si>
  <si>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</si>
  <si>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</si>
  <si>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</si>
  <si>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</si>
  <si>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</si>
  <si>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</si>
  <si>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</si>
  <si>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</si>
  <si>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</si>
  <si>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</si>
  <si>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</si>
  <si>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</si>
  <si>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</si>
  <si>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</si>
  <si>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</si>
  <si>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</si>
  <si>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</si>
  <si>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</si>
  <si>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</si>
  <si>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</si>
  <si>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</si>
  <si>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</si>
  <si>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</si>
  <si>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</si>
  <si>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</si>
  <si>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</si>
  <si>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</si>
  <si>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</si>
  <si>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</si>
  <si>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</si>
  <si>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</si>
  <si>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</si>
  <si>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</si>
  <si>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</si>
  <si>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</si>
  <si>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</si>
  <si>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</si>
  <si>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</si>
  <si>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</si>
  <si>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</si>
  <si>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</si>
  <si>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</si>
  <si>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</si>
  <si>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</si>
  <si>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</si>
  <si>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</si>
  <si>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</si>
  <si>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</si>
  <si>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</si>
  <si>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</si>
  <si>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</si>
  <si>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</si>
  <si>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</si>
  <si>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</si>
  <si>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</si>
  <si>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</si>
  <si>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</si>
  <si>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</si>
  <si>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</si>
  <si>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</si>
  <si>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</si>
  <si>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</si>
  <si>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</si>
  <si>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</si>
  <si>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</si>
  <si>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</si>
  <si>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</si>
  <si>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</si>
  <si>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</si>
  <si>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</si>
  <si>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</si>
  <si>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</si>
  <si>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</si>
  <si>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</si>
  <si>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</si>
  <si>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</si>
  <si>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</si>
  <si>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</si>
  <si>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</si>
  <si>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</si>
  <si>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</si>
  <si>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</si>
  <si>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</si>
  <si>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</si>
  <si>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</si>
  <si>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</si>
  <si>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</si>
  <si>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</si>
  <si>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</si>
  <si>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</si>
  <si>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</si>
  <si>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</si>
  <si>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</si>
  <si>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</si>
  <si>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</si>
  <si>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</si>
  <si>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</si>
  <si>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</si>
  <si>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</si>
  <si>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</si>
  <si>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</si>
  <si>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</si>
  <si>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</si>
  <si>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</si>
  <si>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</si>
  <si>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</si>
  <si>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</si>
  <si>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</si>
  <si>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</si>
  <si>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</si>
  <si>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</si>
  <si>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</si>
  <si>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</si>
  <si>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</si>
  <si>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</si>
  <si>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</si>
  <si>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</si>
  <si>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</si>
  <si>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</si>
  <si>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</si>
  <si>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</si>
  <si>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</si>
  <si>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</si>
  <si>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</si>
  <si>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</si>
  <si>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</si>
  <si>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</si>
  <si>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</si>
  <si>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</si>
  <si>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</si>
  <si>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</si>
  <si>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</si>
  <si>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</si>
  <si>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</si>
  <si>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</si>
  <si>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</si>
  <si>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</si>
  <si>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</si>
  <si>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</si>
  <si>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</si>
  <si>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</si>
  <si>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</si>
  <si>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</si>
  <si>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</si>
  <si>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</si>
  <si>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</si>
  <si>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</si>
  <si>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</si>
  <si>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</si>
  <si>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</si>
  <si>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</si>
  <si>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</si>
  <si>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</si>
  <si>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</si>
  <si>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</si>
  <si>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</si>
  <si>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</si>
  <si>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</si>
  <si>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</si>
  <si>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</si>
  <si>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</si>
  <si>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</si>
  <si>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</si>
  <si>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</si>
  <si>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</si>
  <si>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</si>
  <si>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</si>
  <si>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</si>
  <si>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</si>
  <si>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</si>
  <si>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</si>
  <si>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</si>
  <si>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</si>
  <si>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</si>
  <si>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</si>
  <si>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</si>
  <si>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</si>
  <si>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</si>
  <si>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</si>
  <si>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</si>
  <si>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</si>
  <si>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</si>
  <si>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</si>
  <si>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</si>
  <si>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</si>
  <si>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</si>
  <si>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</si>
  <si>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</si>
  <si>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</si>
  <si>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</si>
  <si>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</si>
  <si>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</si>
  <si>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</si>
  <si>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</si>
  <si>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</si>
  <si>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</si>
  <si>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</si>
  <si>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</si>
  <si>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</si>
  <si>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</si>
  <si>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</si>
  <si>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</si>
  <si>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</si>
  <si>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</si>
  <si>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</si>
  <si>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</si>
  <si>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</si>
  <si>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</si>
  <si>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</si>
  <si>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</si>
  <si>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</si>
  <si>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</si>
  <si>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</si>
  <si>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</si>
  <si>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</si>
  <si>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</si>
  <si>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</si>
  <si>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</si>
  <si>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</si>
  <si>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</si>
  <si>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</si>
  <si>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</si>
  <si>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</si>
  <si>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</si>
  <si>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</si>
  <si>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</si>
  <si>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</si>
  <si>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</si>
  <si>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</si>
  <si>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</si>
  <si>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</si>
  <si>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</si>
  <si>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</si>
  <si>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</si>
  <si>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</si>
  <si>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</si>
  <si>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</si>
  <si>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</si>
  <si>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</si>
  <si>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</si>
  <si>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</si>
  <si>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</si>
  <si>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</si>
  <si>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</si>
  <si>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</si>
  <si>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</si>
  <si>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</si>
  <si>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</si>
  <si>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</si>
  <si>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</si>
  <si>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</si>
  <si>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</si>
  <si>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</si>
  <si>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</si>
  <si>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</si>
  <si>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</si>
  <si>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</si>
  <si>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</si>
  <si>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</si>
  <si>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</si>
  <si>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</si>
  <si>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</si>
  <si>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</si>
  <si>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</si>
  <si>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</si>
  <si>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</si>
  <si>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</si>
  <si>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</si>
  <si>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</si>
  <si>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</si>
  <si>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</si>
  <si>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</si>
  <si>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</si>
  <si>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</si>
  <si>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</si>
  <si>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</si>
  <si>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</si>
  <si>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</si>
  <si>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</si>
  <si>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</si>
  <si>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</si>
  <si>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</si>
  <si>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</si>
  <si>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</si>
  <si>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</si>
  <si>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</si>
  <si>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</si>
  <si>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</si>
  <si>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</si>
  <si>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</si>
  <si>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</si>
  <si>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</si>
  <si>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</si>
  <si>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</si>
  <si>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</si>
  <si>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</si>
  <si>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</si>
  <si>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</si>
  <si>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</si>
  <si>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</si>
  <si>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</si>
  <si>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</si>
  <si>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</si>
  <si>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</si>
  <si>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</si>
  <si>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</si>
  <si>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</si>
  <si>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</si>
  <si>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</si>
  <si>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</si>
  <si>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</si>
  <si>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</si>
  <si>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</si>
  <si>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</si>
  <si>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</si>
  <si>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</si>
  <si>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</si>
  <si>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</si>
  <si>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</si>
  <si>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</si>
  <si>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</si>
  <si>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</si>
  <si>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</si>
  <si>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</si>
  <si>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</si>
  <si>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</si>
  <si>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</si>
  <si>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</si>
  <si>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</si>
  <si>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</si>
  <si>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</si>
  <si>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</si>
  <si>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</si>
  <si>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</si>
  <si>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</si>
  <si>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</si>
  <si>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</si>
  <si>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</si>
  <si>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</si>
  <si>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</si>
  <si>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</si>
  <si>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</si>
  <si>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</si>
  <si>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</si>
  <si>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</si>
  <si>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</si>
  <si>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</si>
  <si>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</si>
  <si>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</si>
  <si>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</si>
  <si>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</si>
  <si>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</si>
  <si>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</si>
  <si>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</si>
  <si>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</si>
  <si>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</si>
  <si>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</si>
  <si>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</si>
  <si>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</si>
  <si>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</si>
  <si>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</si>
  <si>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</si>
  <si>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</si>
  <si>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</si>
  <si>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</si>
  <si>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</si>
  <si>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</si>
  <si>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</si>
  <si>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</si>
  <si>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</si>
  <si>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</si>
  <si>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</si>
  <si>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</si>
  <si>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</si>
  <si>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</si>
  <si>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</si>
  <si>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</si>
  <si>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</si>
  <si>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</si>
  <si>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</si>
  <si>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</si>
  <si>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</si>
  <si>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</si>
  <si>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</si>
  <si>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</si>
  <si>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</si>
  <si>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</si>
  <si>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</si>
  <si>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</si>
  <si>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</si>
  <si>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</si>
  <si>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</si>
  <si>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</si>
  <si>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</si>
  <si>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</si>
  <si>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</si>
  <si>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</si>
  <si>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</si>
  <si>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</si>
  <si>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</si>
  <si>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</si>
  <si>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</si>
  <si>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</si>
  <si>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</si>
  <si>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</si>
  <si>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</si>
  <si>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</si>
  <si>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</si>
  <si>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</si>
  <si>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</si>
  <si>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</si>
  <si>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</si>
  <si>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</si>
  <si>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</si>
  <si>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</si>
  <si>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</si>
  <si>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</si>
  <si>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</si>
  <si>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</si>
  <si>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</si>
  <si>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</si>
  <si>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</si>
  <si>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</si>
  <si>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</si>
  <si>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</si>
  <si>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</si>
  <si>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</si>
  <si>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</si>
  <si>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</si>
  <si>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</si>
  <si>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</si>
  <si>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</si>
  <si>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</si>
  <si>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</si>
  <si>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</si>
  <si>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</si>
  <si>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</si>
  <si>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</si>
  <si>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</si>
  <si>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</si>
  <si>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</si>
  <si>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</si>
  <si>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</si>
  <si>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</si>
  <si>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</si>
  <si>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</si>
  <si>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</si>
  <si>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</si>
  <si>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</si>
  <si>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</si>
  <si>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</si>
  <si>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</si>
  <si>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</si>
  <si>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</si>
  <si>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</si>
  <si>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</si>
  <si>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</si>
  <si>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</si>
  <si>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</si>
  <si>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</si>
  <si>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</si>
  <si>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</si>
  <si>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</si>
  <si>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</si>
  <si>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</si>
  <si>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</si>
  <si>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</si>
  <si>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</si>
  <si>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</si>
  <si>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</si>
  <si>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</si>
  <si>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</si>
  <si>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</si>
  <si>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</si>
  <si>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</si>
  <si>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</si>
  <si>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</si>
  <si>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</si>
  <si>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</si>
  <si>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</si>
  <si>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</si>
  <si>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</si>
  <si>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</si>
  <si>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</si>
  <si>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</si>
  <si>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</si>
  <si>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</si>
  <si>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</si>
  <si>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</si>
  <si>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</si>
  <si>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</si>
  <si>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</si>
  <si>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</si>
  <si>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</si>
  <si>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</si>
  <si>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</si>
  <si>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</si>
  <si>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</si>
  <si>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</si>
  <si>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</si>
  <si>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</si>
  <si>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</si>
  <si>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</si>
  <si>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</si>
  <si>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</si>
  <si>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</si>
  <si>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</si>
  <si>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</si>
  <si>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</si>
  <si>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</si>
  <si>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</si>
  <si>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</si>
  <si>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</si>
  <si>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</si>
  <si>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</si>
  <si>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</si>
  <si>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</si>
  <si>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</si>
  <si>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</si>
  <si>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</si>
  <si>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</si>
  <si>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</si>
  <si>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</si>
  <si>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</si>
  <si>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</si>
  <si>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</si>
  <si>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</si>
  <si>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</si>
  <si>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</si>
  <si>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</si>
  <si>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</si>
  <si>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</si>
  <si>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</si>
  <si>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</si>
  <si>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</si>
  <si>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</si>
  <si>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</si>
  <si>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</si>
  <si>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</si>
  <si>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</si>
  <si>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</si>
  <si>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</si>
  <si>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</si>
  <si>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</si>
  <si>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</si>
  <si>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</si>
  <si>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</si>
  <si>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</si>
  <si>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</si>
  <si>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</si>
  <si>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</si>
  <si>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</si>
  <si>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</si>
  <si>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</si>
  <si>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</si>
  <si>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</si>
  <si>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</si>
  <si>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</si>
  <si>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</si>
  <si>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</si>
  <si>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</si>
  <si>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</si>
  <si>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</si>
  <si>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</si>
  <si>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</si>
  <si>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</si>
  <si>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</si>
  <si>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</si>
  <si>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</si>
  <si>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</si>
  <si>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</si>
  <si>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</si>
  <si>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</si>
  <si>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</si>
  <si>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</si>
  <si>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</si>
  <si>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</si>
  <si>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</si>
  <si>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</si>
  <si>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</si>
  <si>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</si>
  <si>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</si>
  <si>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</si>
  <si>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</si>
  <si>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</si>
  <si>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</si>
  <si>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</si>
  <si>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</si>
  <si>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</si>
  <si>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</si>
  <si>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</si>
  <si>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</si>
  <si>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</si>
  <si>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</si>
  <si>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</si>
  <si>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</si>
  <si>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</si>
  <si>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</si>
  <si>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</si>
  <si>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</si>
  <si>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</si>
  <si>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</si>
  <si>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</si>
  <si>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</si>
  <si>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</si>
  <si>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</si>
  <si>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</si>
  <si>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</si>
  <si>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</si>
  <si>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</si>
  <si>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</si>
  <si>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</si>
  <si>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</si>
  <si>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</si>
  <si>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</si>
  <si>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</si>
  <si>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</si>
  <si>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</si>
  <si>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</si>
  <si>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</si>
  <si>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</si>
  <si>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</si>
  <si>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</si>
  <si>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</si>
  <si>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</si>
  <si>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</si>
  <si>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</si>
  <si>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</si>
  <si>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</si>
  <si>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</si>
  <si>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</si>
  <si>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</si>
  <si>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</si>
  <si>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</si>
  <si>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</si>
  <si>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</si>
  <si>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</si>
  <si>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</si>
  <si>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</si>
  <si>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</si>
  <si>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</si>
  <si>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</si>
  <si>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</si>
  <si>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</si>
  <si>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</si>
  <si>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</si>
  <si>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</si>
  <si>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</si>
  <si>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</si>
  <si>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</si>
  <si>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</si>
  <si>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</si>
  <si>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</si>
  <si>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</si>
  <si>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</si>
  <si>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</si>
  <si>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</si>
  <si>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</si>
  <si>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</si>
  <si>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</si>
  <si>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</si>
  <si>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</si>
  <si>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</si>
  <si>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</si>
  <si>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</si>
  <si>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</si>
  <si>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</si>
  <si>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</si>
  <si>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</si>
  <si>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</si>
  <si>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</si>
  <si>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</si>
  <si>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</si>
  <si>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</si>
  <si>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</si>
  <si>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</si>
  <si>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</si>
  <si>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</si>
  <si>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</si>
  <si>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</si>
  <si>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</si>
  <si>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</si>
  <si>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</si>
  <si>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</si>
  <si>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</si>
  <si>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</si>
  <si>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</si>
  <si>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</si>
  <si>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</si>
  <si>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</si>
  <si>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</si>
  <si>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</si>
  <si>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</si>
  <si>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</si>
  <si>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</si>
  <si>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</si>
  <si>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</si>
  <si>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</si>
  <si>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</si>
  <si>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</si>
  <si>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</si>
  <si>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</si>
  <si>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</si>
  <si>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</si>
  <si>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</si>
  <si>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</si>
  <si>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</si>
  <si>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</si>
  <si>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</si>
  <si>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</si>
  <si>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</si>
  <si>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</si>
  <si>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</si>
  <si>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</si>
  <si>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</si>
  <si>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</si>
  <si>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</si>
  <si>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</si>
  <si>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</si>
  <si>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</si>
  <si>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</si>
  <si>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</si>
  <si>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</si>
  <si>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</si>
  <si>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</si>
  <si>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</si>
  <si>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</si>
  <si>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</si>
  <si>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</si>
  <si>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</si>
  <si>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</si>
  <si>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</si>
  <si>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</si>
  <si>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</si>
  <si>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</si>
  <si>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</si>
  <si>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</si>
  <si>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</si>
  <si>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</si>
  <si>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</si>
  <si>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</si>
  <si>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</si>
  <si>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</si>
  <si>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</si>
  <si>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</si>
  <si>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</si>
  <si>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</si>
  <si>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</si>
  <si>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</si>
  <si>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</si>
  <si>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</si>
  <si>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</si>
  <si>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</si>
  <si>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</si>
  <si>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</si>
  <si>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</si>
  <si>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</si>
  <si>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</si>
  <si>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</si>
  <si>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</si>
  <si>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</si>
  <si>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</si>
  <si>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</si>
  <si>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</si>
  <si>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</si>
  <si>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</si>
  <si>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</si>
  <si>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</si>
  <si>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</si>
  <si>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</si>
  <si>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</si>
  <si>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</si>
  <si>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</si>
  <si>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</si>
  <si>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</si>
  <si>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</si>
  <si>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</si>
  <si>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</si>
  <si>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</si>
  <si>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</si>
  <si>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</si>
  <si>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</si>
  <si>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</si>
  <si>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</si>
  <si>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</si>
  <si>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</si>
  <si>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</si>
  <si>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</si>
  <si>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</si>
  <si>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</si>
  <si>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</si>
  <si>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</si>
  <si>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</si>
  <si>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</si>
  <si>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</si>
  <si>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</si>
  <si>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</si>
  <si>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</si>
  <si>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</si>
  <si>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</si>
  <si>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</si>
  <si>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</si>
  <si>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</si>
  <si>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</si>
  <si>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</si>
  <si>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</si>
  <si>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</si>
  <si>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</si>
  <si>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</si>
  <si>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</si>
  <si>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</si>
  <si>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</si>
  <si>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</si>
  <si>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</si>
  <si>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</si>
  <si>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</si>
  <si>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</si>
  <si>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</si>
  <si>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</si>
  <si>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</si>
  <si>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</si>
  <si>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</si>
  <si>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</si>
  <si>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</si>
  <si>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</si>
  <si>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</si>
  <si>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</si>
  <si>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</si>
  <si>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</si>
  <si>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</si>
  <si>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</si>
  <si>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</si>
  <si>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</si>
  <si>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</si>
  <si>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</si>
  <si>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</si>
  <si>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</si>
  <si>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</si>
  <si>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</si>
  <si>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</si>
  <si>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</si>
  <si>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</si>
  <si>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</si>
  <si>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</si>
  <si>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</si>
  <si>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</si>
  <si>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</si>
  <si>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</si>
  <si>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</si>
  <si>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</si>
  <si>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</si>
  <si>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</si>
  <si>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</si>
  <si>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</si>
  <si>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</si>
  <si>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</si>
  <si>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</si>
  <si>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</si>
  <si>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</si>
  <si>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</si>
  <si>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</si>
  <si>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</si>
  <si>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</si>
  <si>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</si>
  <si>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</si>
  <si>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</si>
  <si>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</si>
  <si>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</si>
  <si>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</si>
  <si>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</si>
  <si>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</si>
  <si>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</si>
  <si>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</si>
  <si>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</si>
  <si>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</si>
  <si>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</si>
  <si>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</si>
  <si>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</si>
  <si>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</si>
  <si>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</si>
  <si>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</si>
  <si>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</si>
  <si>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</si>
  <si>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</si>
  <si>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</si>
  <si>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</si>
  <si>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</si>
  <si>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</si>
  <si>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</si>
  <si>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</si>
  <si>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</si>
  <si>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</si>
  <si>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</si>
  <si>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</si>
  <si>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</si>
  <si>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</si>
  <si>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</si>
  <si>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</si>
  <si>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</si>
  <si>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</si>
  <si>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</si>
  <si>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</si>
  <si>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</si>
  <si>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</si>
  <si>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</si>
  <si>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</si>
  <si>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</si>
  <si>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</si>
  <si>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</si>
  <si>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</si>
  <si>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</si>
  <si>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</si>
  <si>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</si>
  <si>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</si>
  <si>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</si>
  <si>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</si>
  <si>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</si>
  <si>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</si>
  <si>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</si>
  <si>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</si>
  <si>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</si>
  <si>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</si>
  <si>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</si>
  <si>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</si>
  <si>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</si>
  <si>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</si>
  <si>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</si>
  <si>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</si>
  <si>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</si>
  <si>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</si>
  <si>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</si>
  <si>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</si>
  <si>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</si>
  <si>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</si>
  <si>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</si>
  <si>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</si>
  <si>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</si>
  <si>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</si>
  <si>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</si>
  <si>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</si>
  <si>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</si>
  <si>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</si>
  <si>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</si>
  <si>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</si>
  <si>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</si>
  <si>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</si>
  <si>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</si>
  <si>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</si>
  <si>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</si>
  <si>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</si>
  <si>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</si>
  <si>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</si>
  <si>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</si>
  <si>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</si>
  <si>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</si>
  <si>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</si>
  <si>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</si>
  <si>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</si>
  <si>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</si>
  <si>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</si>
  <si>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</si>
  <si>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</si>
  <si>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</si>
  <si>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</si>
  <si>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</si>
  <si>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</si>
  <si>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</si>
  <si>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</si>
  <si>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</si>
  <si>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</si>
  <si>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</si>
  <si>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</si>
  <si>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</si>
  <si>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</si>
  <si>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</si>
  <si>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</si>
  <si>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</si>
  <si>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</si>
  <si>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</si>
  <si>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</si>
  <si>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</si>
  <si>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</si>
  <si>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</si>
  <si>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</si>
  <si>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</si>
  <si>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</si>
  <si>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</si>
  <si>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</si>
  <si>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</si>
  <si>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</si>
  <si>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</si>
  <si>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</si>
  <si>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</si>
  <si>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</si>
  <si>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</si>
  <si>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</si>
  <si>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</si>
  <si>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</si>
  <si>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</si>
  <si>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</si>
  <si>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</si>
  <si>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</si>
  <si>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</si>
  <si>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</si>
  <si>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</si>
  <si>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</si>
  <si>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</si>
  <si>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</si>
  <si>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</si>
  <si>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</si>
  <si>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</si>
  <si>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</si>
  <si>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</si>
  <si>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</si>
  <si>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</si>
  <si>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</si>
  <si>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</si>
  <si>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</si>
  <si>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</si>
  <si>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</si>
  <si>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</si>
  <si>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</si>
  <si>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</si>
  <si>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</si>
  <si>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</si>
  <si>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</si>
  <si>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</si>
  <si>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</si>
  <si>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</si>
  <si>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</si>
  <si>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</si>
  <si>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</si>
  <si>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</si>
  <si>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</si>
  <si>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</si>
  <si>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</si>
  <si>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</si>
  <si>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</si>
  <si>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</si>
  <si>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</si>
  <si>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</si>
  <si>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</si>
  <si>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</si>
  <si>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</si>
  <si>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</si>
  <si>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</si>
  <si>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</si>
  <si>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</si>
  <si>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</si>
  <si>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</si>
  <si>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</si>
  <si>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</si>
  <si>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</si>
  <si>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</si>
  <si>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</si>
  <si>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</si>
  <si>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</si>
  <si>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</si>
  <si>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</si>
  <si>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</si>
  <si>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</si>
  <si>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</si>
  <si>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</si>
  <si>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</si>
  <si>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</si>
  <si>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</si>
  <si>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</si>
  <si>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</si>
  <si>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</si>
  <si>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</si>
  <si>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</si>
  <si>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</si>
  <si>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</si>
  <si>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</si>
  <si>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</si>
  <si>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</si>
  <si>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</si>
  <si>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</si>
  <si>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</si>
  <si>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</si>
  <si>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</si>
  <si>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</si>
  <si>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</si>
  <si>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</si>
  <si>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</si>
  <si>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</si>
  <si>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</si>
  <si>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</si>
  <si>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</si>
  <si>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</si>
  <si>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</si>
  <si>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</si>
  <si>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</si>
  <si>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</si>
  <si>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</si>
  <si>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</si>
  <si>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</si>
  <si>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</si>
  <si>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</si>
  <si>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</si>
  <si>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</si>
  <si>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</si>
  <si>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</si>
  <si>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</si>
  <si>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</si>
  <si>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</si>
  <si>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</si>
  <si>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</si>
  <si>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</si>
  <si>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</si>
  <si>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</si>
  <si>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</si>
  <si>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</si>
  <si>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</si>
  <si>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</si>
  <si>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</si>
  <si>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</si>
  <si>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</si>
  <si>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</si>
  <si>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</si>
  <si>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</si>
  <si>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</si>
  <si>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</si>
  <si>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</si>
  <si>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</si>
  <si>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</si>
  <si>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</si>
  <si>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</si>
  <si>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</si>
  <si>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</si>
  <si>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</si>
  <si>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</si>
  <si>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</si>
  <si>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</si>
  <si>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</si>
  <si>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</si>
  <si>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</si>
  <si>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</si>
  <si>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</si>
  <si>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</si>
  <si>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</si>
  <si>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</si>
  <si>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</si>
  <si>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</si>
  <si>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</si>
  <si>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</si>
  <si>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</si>
  <si>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</si>
  <si>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</si>
  <si>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</si>
  <si>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</si>
  <si>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</si>
  <si>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</si>
  <si>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</si>
  <si>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</si>
  <si>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</si>
  <si>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</si>
  <si>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</si>
  <si>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</si>
  <si>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</si>
  <si>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</si>
  <si>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</si>
  <si>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</si>
  <si>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</si>
  <si>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</si>
  <si>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</si>
  <si>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</si>
  <si>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</si>
  <si>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</si>
  <si>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</si>
  <si>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</si>
  <si>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</si>
  <si>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</si>
  <si>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</si>
  <si>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</si>
  <si>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</si>
  <si>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</si>
  <si>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</si>
  <si>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</si>
  <si>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</si>
  <si>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</si>
  <si>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</si>
  <si>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</si>
  <si>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</si>
  <si>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</si>
  <si>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</si>
  <si>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</si>
  <si>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</si>
  <si>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</si>
  <si>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</si>
  <si>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</si>
  <si>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</si>
  <si>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</si>
  <si>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</si>
  <si>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</si>
  <si>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</si>
  <si>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</si>
  <si>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</si>
  <si>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</si>
  <si>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</si>
  <si>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</si>
  <si>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</si>
  <si>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</si>
  <si>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</si>
  <si>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</si>
  <si>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</si>
  <si>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</si>
  <si>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</si>
  <si>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</si>
  <si>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</si>
  <si>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</si>
  <si>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</si>
  <si>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</si>
  <si>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</si>
  <si>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</si>
  <si>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</si>
  <si>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</si>
  <si>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</si>
  <si>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</si>
  <si>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</si>
  <si>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</si>
  <si>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</si>
  <si>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</si>
  <si>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</si>
  <si>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</si>
  <si>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</si>
  <si>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</si>
  <si>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</si>
  <si>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</si>
  <si>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</si>
  <si>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</si>
  <si>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</si>
  <si>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</si>
  <si>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</si>
  <si>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</si>
  <si>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</si>
  <si>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</si>
  <si>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</si>
  <si>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</si>
  <si>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</si>
  <si>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</si>
  <si>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</si>
  <si>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</si>
  <si>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</si>
  <si>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</si>
  <si>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</si>
  <si>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</si>
  <si>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</si>
  <si>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</si>
  <si>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</si>
  <si>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</si>
  <si>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</si>
  <si>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</si>
  <si>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</si>
  <si>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</si>
  <si>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</si>
  <si>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</si>
  <si>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</si>
  <si>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</si>
  <si>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</si>
  <si>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</si>
  <si>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</si>
  <si>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</si>
  <si>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</si>
  <si>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</si>
  <si>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</si>
  <si>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</si>
  <si>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</si>
  <si>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</si>
  <si>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</si>
  <si>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</si>
  <si>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</si>
  <si>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</si>
  <si>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</si>
  <si>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</si>
  <si>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</si>
  <si>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</si>
  <si>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</si>
  <si>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</si>
  <si>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</si>
  <si>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</si>
  <si>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</si>
  <si>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</si>
  <si>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</si>
  <si>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</si>
  <si>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</si>
  <si>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</si>
  <si>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</si>
  <si>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</si>
  <si>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</si>
  <si>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</si>
  <si>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</si>
  <si>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</si>
  <si>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</si>
  <si>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</si>
  <si>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</si>
  <si>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</si>
  <si>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</si>
  <si>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</si>
  <si>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</si>
  <si>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</si>
  <si>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</si>
  <si>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</si>
  <si>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</si>
  <si>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</si>
  <si>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</si>
  <si>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</si>
  <si>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</si>
  <si>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</si>
  <si>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</si>
  <si>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</si>
  <si>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</si>
  <si>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</si>
  <si>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</si>
  <si>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</si>
  <si>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</si>
  <si>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</si>
  <si>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</si>
  <si>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</si>
  <si>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</si>
  <si>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</si>
  <si>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</si>
  <si>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</si>
  <si>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</si>
  <si>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</si>
  <si>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</si>
  <si>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</si>
  <si>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</si>
  <si>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</si>
  <si>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</si>
  <si>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</si>
  <si>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</si>
  <si>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</si>
  <si>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</si>
  <si>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</si>
  <si>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</si>
  <si>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</si>
  <si>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</si>
  <si>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</si>
  <si>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</si>
  <si>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</si>
  <si>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</si>
  <si>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</si>
  <si>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</si>
  <si>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</si>
  <si>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</si>
  <si>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</si>
  <si>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</si>
  <si>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</si>
  <si>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</si>
  <si>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</si>
  <si>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</si>
  <si>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</si>
  <si>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</si>
  <si>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</si>
  <si>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</si>
  <si>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</si>
  <si>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</si>
  <si>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</si>
  <si>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</si>
  <si>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</si>
  <si>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</si>
  <si>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</si>
  <si>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</si>
  <si>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</si>
  <si>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</si>
  <si>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</si>
  <si>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</si>
  <si>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</si>
  <si>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</si>
  <si>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</si>
  <si>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</si>
  <si>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</si>
  <si>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</si>
  <si>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</si>
  <si>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</si>
  <si>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</si>
  <si>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</si>
  <si>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</si>
  <si>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</si>
  <si>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</si>
  <si>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</si>
  <si>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</si>
  <si>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</si>
  <si>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</si>
  <si>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</si>
  <si>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</si>
  <si>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</si>
  <si>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</si>
  <si>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</si>
  <si>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</si>
  <si>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</si>
  <si>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</si>
  <si>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</si>
  <si>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</si>
  <si>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</si>
  <si>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</si>
  <si>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</si>
  <si>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</si>
  <si>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</si>
  <si>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</si>
  <si>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</si>
  <si>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</si>
  <si>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</si>
  <si>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</si>
  <si>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</si>
  <si>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</si>
  <si>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</si>
  <si>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</si>
  <si>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</si>
  <si>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</si>
  <si>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</si>
  <si>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</si>
  <si>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</si>
  <si>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</si>
  <si>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</si>
  <si>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</si>
  <si>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</si>
  <si>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</si>
  <si>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</si>
  <si>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</si>
  <si>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</si>
  <si>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</si>
  <si>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</si>
  <si>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</si>
  <si>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</si>
  <si>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</si>
  <si>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</si>
  <si>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</si>
  <si>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</si>
  <si>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</si>
  <si>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</si>
  <si>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</si>
  <si>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</si>
  <si>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</si>
  <si>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</si>
  <si>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</si>
  <si>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</si>
  <si>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</si>
  <si>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</si>
  <si>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</si>
  <si>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</si>
  <si>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</si>
  <si>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</si>
  <si>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</si>
  <si>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</si>
  <si>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</si>
  <si>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</si>
  <si>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</si>
  <si>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</si>
  <si>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</si>
  <si>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</si>
  <si>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</si>
  <si>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</si>
  <si>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</si>
  <si>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</si>
  <si>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</si>
  <si>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</si>
  <si>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</si>
  <si>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</si>
  <si>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</si>
  <si>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</si>
  <si>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</si>
  <si>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</si>
  <si>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</si>
  <si>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</si>
  <si>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</si>
  <si>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</si>
  <si>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</si>
  <si>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</si>
  <si>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</si>
  <si>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</si>
  <si>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</si>
  <si>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</si>
  <si>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</si>
  <si>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</si>
  <si>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</si>
  <si>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</si>
  <si>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</si>
  <si>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</si>
  <si>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</si>
  <si>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</si>
  <si>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</si>
  <si>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</si>
  <si>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</si>
  <si>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</si>
  <si>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</si>
  <si>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</si>
  <si>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</si>
  <si>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</si>
  <si>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</si>
  <si>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</si>
  <si>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</si>
  <si>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</si>
  <si>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</si>
  <si>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</si>
  <si>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</si>
  <si>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</si>
  <si>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</si>
  <si>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</si>
  <si>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</si>
  <si>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</si>
  <si>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</si>
  <si>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</si>
  <si>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</si>
  <si>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</si>
  <si>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</si>
  <si>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</si>
  <si>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</si>
  <si>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</si>
  <si>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</si>
  <si>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</si>
  <si>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</si>
  <si>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</si>
  <si>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</si>
  <si>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</si>
  <si>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</si>
  <si>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</si>
  <si>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</si>
  <si>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</si>
  <si>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</si>
  <si>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</si>
  <si>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</si>
  <si>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</si>
  <si>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</si>
  <si>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</si>
  <si>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</si>
  <si>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</si>
  <si>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</si>
  <si>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</si>
  <si>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</si>
  <si>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</si>
  <si>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</si>
  <si>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</si>
  <si>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</si>
  <si>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</si>
  <si>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</si>
  <si>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</si>
  <si>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</si>
  <si>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</si>
  <si>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</si>
  <si>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</si>
  <si>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</si>
  <si>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</si>
  <si>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</si>
  <si>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</si>
  <si>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</si>
  <si>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</si>
  <si>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</si>
  <si>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</si>
  <si>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</si>
  <si>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</si>
  <si>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</si>
  <si>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</si>
  <si>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</si>
  <si>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</si>
  <si>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</si>
  <si>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</si>
  <si>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</si>
  <si>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</si>
  <si>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</si>
  <si>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</si>
  <si>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</si>
  <si>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</si>
  <si>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</si>
  <si>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</si>
  <si>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</si>
  <si>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</si>
  <si>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</si>
  <si>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</si>
  <si>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</si>
  <si>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</si>
  <si>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</si>
  <si>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</si>
  <si>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</si>
  <si>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</si>
  <si>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</si>
  <si>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</si>
  <si>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</si>
  <si>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</si>
  <si>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</si>
  <si>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</si>
  <si>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</si>
  <si>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</si>
  <si>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</si>
  <si>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</si>
  <si>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</si>
  <si>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</si>
  <si>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</si>
  <si>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</si>
  <si>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</si>
  <si>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</si>
  <si>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</si>
  <si>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</si>
  <si>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</si>
  <si>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</si>
  <si>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</si>
  <si>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</si>
  <si>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</si>
  <si>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</si>
  <si>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</si>
  <si>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</si>
  <si>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</si>
  <si>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</si>
  <si>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</si>
  <si>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</si>
  <si>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</si>
  <si>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</si>
  <si>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</si>
  <si>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</si>
  <si>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</si>
  <si>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</si>
  <si>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</si>
  <si>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</si>
  <si>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</si>
  <si>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</si>
  <si>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</si>
  <si>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</si>
  <si>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</si>
  <si>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</si>
  <si>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</si>
  <si>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</si>
  <si>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</si>
  <si>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</si>
  <si>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</si>
  <si>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</si>
  <si>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</si>
  <si>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</si>
  <si>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</si>
  <si>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</si>
  <si>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</si>
  <si>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</si>
  <si>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</si>
  <si>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</si>
  <si>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</si>
  <si>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</si>
  <si>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</si>
  <si>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</si>
  <si>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</si>
  <si>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</si>
  <si>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</si>
  <si>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</si>
  <si>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</si>
  <si>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</si>
  <si>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</si>
  <si>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</si>
  <si>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</si>
  <si>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</si>
  <si>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</si>
  <si>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</si>
  <si>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</si>
  <si>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</si>
  <si>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</si>
  <si>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</si>
  <si>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</si>
  <si>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</si>
  <si>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</si>
  <si>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</si>
  <si>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</si>
  <si>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</si>
  <si>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</si>
  <si>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</si>
  <si>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</si>
  <si>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</si>
  <si>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</si>
  <si>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</si>
  <si>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</si>
  <si>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</si>
  <si>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</si>
  <si>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</si>
  <si>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</si>
  <si>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</si>
  <si>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</si>
  <si>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</si>
  <si>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</si>
  <si>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</si>
  <si>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</si>
  <si>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</si>
  <si>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</si>
  <si>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</si>
  <si>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</si>
  <si>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</si>
  <si>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</si>
  <si>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</si>
  <si>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</si>
  <si>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</si>
  <si>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</si>
  <si>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</si>
  <si>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</si>
  <si>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</si>
  <si>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</si>
  <si>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</si>
  <si>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</si>
  <si>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</si>
  <si>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</si>
  <si>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</si>
  <si>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</si>
  <si>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</si>
  <si>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</si>
  <si>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</si>
  <si>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</si>
  <si>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</si>
  <si>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</si>
  <si>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</si>
  <si>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</si>
  <si>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</si>
  <si>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</si>
  <si>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</si>
  <si>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</si>
  <si>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</si>
  <si>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</si>
  <si>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</si>
  <si>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</si>
  <si>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</si>
  <si>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</si>
  <si>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</si>
  <si>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</si>
  <si>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</si>
  <si>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</si>
  <si>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</si>
  <si>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</si>
  <si>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</si>
  <si>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</si>
  <si>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</si>
  <si>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</si>
  <si>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</si>
  <si>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</si>
  <si>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</si>
  <si>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</si>
  <si>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</si>
  <si>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</si>
  <si>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</si>
  <si>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</si>
  <si>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</si>
  <si>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</si>
  <si>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</si>
  <si>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</si>
  <si>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</si>
  <si>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</si>
  <si>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</si>
  <si>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</si>
  <si>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</si>
  <si>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</si>
  <si>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</si>
  <si>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</si>
  <si>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</si>
  <si>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</si>
  <si>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</si>
  <si>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</si>
  <si>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</si>
  <si>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</si>
  <si>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</si>
  <si>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</si>
  <si>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</si>
  <si>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</si>
  <si>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</si>
  <si>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</si>
  <si>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</si>
  <si>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</si>
  <si>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</si>
  <si>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</si>
  <si>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</si>
  <si>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</si>
  <si>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</si>
  <si>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</si>
  <si>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</si>
  <si>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</si>
  <si>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</si>
  <si>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</si>
  <si>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</si>
  <si>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</si>
  <si>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</si>
  <si>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</si>
  <si>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</si>
  <si>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</si>
  <si>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</si>
  <si>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</si>
  <si>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</si>
  <si>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</si>
  <si>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</si>
  <si>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</si>
  <si>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</si>
  <si>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</si>
  <si>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</si>
  <si>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</si>
  <si>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</si>
  <si>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</si>
  <si>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</si>
  <si>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</si>
  <si>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</si>
  <si>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</si>
  <si>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</si>
  <si>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</si>
  <si>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</si>
  <si>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</si>
  <si>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</si>
  <si>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</si>
  <si>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</si>
  <si>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</si>
  <si>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</si>
  <si>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</si>
  <si>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</si>
  <si>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</si>
  <si>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</si>
  <si>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</si>
  <si>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</si>
  <si>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</si>
  <si>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</si>
  <si>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</si>
  <si>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</si>
  <si>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</si>
  <si>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</si>
  <si>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</si>
  <si>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</si>
  <si>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</si>
  <si>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</si>
  <si>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</si>
  <si>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</si>
  <si>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</si>
  <si>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</si>
  <si>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</si>
  <si>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</si>
  <si>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</si>
  <si>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</si>
  <si>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</si>
  <si>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</si>
  <si>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</si>
  <si>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</si>
  <si>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</si>
  <si>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</si>
  <si>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</si>
  <si>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</si>
  <si>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</si>
  <si>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</si>
  <si>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</si>
  <si>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</si>
  <si>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</si>
  <si>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</si>
  <si>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</si>
  <si>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</si>
  <si>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</si>
  <si>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</si>
  <si>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</si>
  <si>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</si>
  <si>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</si>
  <si>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</si>
  <si>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</si>
  <si>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</si>
  <si>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</si>
  <si>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</si>
  <si>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</si>
  <si>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</si>
  <si>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</si>
  <si>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</si>
  <si>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</si>
  <si>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</si>
  <si>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</si>
  <si>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</si>
  <si>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</si>
  <si>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</si>
  <si>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</si>
  <si>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</si>
  <si>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</si>
  <si>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</si>
  <si>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</si>
  <si>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</si>
  <si>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</si>
  <si>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</si>
  <si>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</si>
  <si>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</si>
  <si>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</si>
  <si>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</si>
  <si>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</si>
  <si>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</si>
  <si>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</si>
  <si>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</si>
  <si>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</si>
  <si>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</si>
  <si>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</si>
  <si>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</si>
  <si>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</si>
  <si>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</si>
  <si>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</si>
  <si>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</si>
  <si>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</si>
  <si>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</si>
  <si>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</si>
  <si>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</si>
  <si>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</si>
  <si>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</si>
  <si>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</si>
  <si>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</si>
  <si>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</si>
  <si>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</si>
  <si>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</si>
  <si>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</si>
  <si>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</si>
  <si>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</si>
  <si>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</si>
  <si>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</si>
  <si>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</si>
  <si>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</si>
  <si>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</si>
  <si>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</si>
  <si>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</si>
  <si>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</si>
  <si>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</si>
  <si>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</si>
  <si>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</si>
  <si>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</si>
  <si>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</si>
  <si>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</si>
  <si>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</si>
  <si>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</si>
  <si>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</si>
  <si>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</si>
  <si>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</si>
  <si>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</si>
  <si>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</si>
  <si>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</si>
  <si>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</si>
  <si>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</si>
  <si>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</si>
  <si>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</si>
  <si>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</si>
  <si>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</si>
  <si>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</si>
  <si>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</si>
  <si>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</si>
  <si>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</si>
  <si>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</si>
  <si>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</si>
  <si>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</si>
  <si>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</si>
  <si>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</si>
  <si>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</si>
  <si>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</si>
  <si>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</si>
  <si>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</si>
  <si>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</si>
  <si>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</si>
  <si>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</si>
  <si>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</si>
  <si>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</si>
  <si>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</si>
  <si>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</si>
  <si>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</si>
  <si>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</si>
  <si>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</si>
  <si>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</si>
  <si>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</si>
  <si>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</si>
  <si>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</si>
  <si>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</si>
  <si>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</si>
  <si>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</si>
  <si>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</si>
  <si>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</si>
  <si>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</si>
  <si>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</si>
  <si>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</si>
  <si>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</si>
  <si>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</si>
  <si>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</si>
  <si>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</si>
  <si>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</si>
  <si>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</si>
  <si>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</si>
  <si>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</si>
  <si>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</si>
  <si>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</si>
  <si>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</si>
  <si>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</si>
  <si>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</si>
  <si>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</si>
  <si>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</si>
  <si>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</si>
  <si>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</si>
  <si>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</si>
  <si>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</si>
  <si>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</si>
  <si>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</si>
  <si>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</si>
  <si>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</si>
  <si>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</si>
  <si>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</si>
  <si>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</si>
  <si>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</si>
  <si>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</si>
  <si>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</si>
  <si>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</si>
  <si>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</si>
  <si>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</si>
  <si>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</si>
  <si>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</si>
  <si>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</si>
  <si>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</si>
  <si>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</si>
  <si>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</si>
  <si>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</si>
  <si>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</si>
  <si>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</si>
  <si>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</si>
  <si>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</si>
  <si>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</si>
  <si>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</si>
  <si>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</si>
  <si>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</si>
  <si>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</si>
  <si>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</si>
  <si>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</si>
  <si>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</si>
  <si>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</si>
  <si>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</si>
  <si>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</si>
  <si>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</si>
  <si>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</si>
  <si>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</si>
  <si>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</si>
  <si>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</si>
  <si>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</si>
  <si>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</si>
  <si>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</si>
  <si>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</si>
  <si>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</si>
  <si>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</si>
  <si>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</si>
  <si>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</si>
  <si>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</si>
  <si>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</si>
  <si>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</si>
  <si>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</si>
  <si>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</si>
  <si>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</si>
  <si>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</si>
  <si>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</si>
  <si>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</si>
  <si>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</si>
  <si>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</si>
  <si>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</si>
  <si>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</si>
  <si>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</si>
  <si>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</si>
  <si>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</si>
  <si>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</si>
  <si>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</si>
  <si>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</si>
  <si>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</si>
  <si>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</si>
  <si>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</si>
  <si>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</si>
  <si>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</si>
  <si>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</si>
  <si>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</si>
  <si>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</si>
  <si>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</si>
  <si>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</si>
  <si>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</si>
  <si>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</si>
  <si>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</si>
  <si>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</si>
  <si>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</si>
  <si>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</si>
  <si>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</si>
  <si>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</si>
  <si>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</si>
  <si>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</si>
  <si>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</si>
  <si>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</si>
  <si>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</si>
  <si>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</si>
  <si>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</si>
  <si>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</si>
  <si>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</si>
  <si>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</si>
  <si>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</si>
  <si>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</si>
  <si>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</si>
  <si>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</si>
  <si>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</si>
  <si>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</si>
  <si>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</si>
  <si>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</si>
  <si>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</si>
  <si>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</si>
  <si>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</si>
  <si>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</si>
  <si>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</si>
  <si>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</si>
  <si>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</si>
  <si>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</si>
  <si>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</si>
  <si>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</si>
  <si>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</si>
  <si>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</si>
  <si>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</si>
  <si>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</si>
  <si>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</si>
  <si>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</si>
  <si>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</si>
  <si>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</si>
  <si>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</si>
  <si>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</si>
  <si>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</si>
  <si>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</si>
  <si>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</si>
  <si>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</si>
  <si>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</si>
  <si>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</si>
  <si>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</si>
  <si>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</si>
  <si>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</si>
  <si>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</si>
  <si>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</si>
  <si>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</si>
  <si>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</si>
  <si>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</si>
  <si>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</si>
  <si>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</si>
  <si>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</si>
  <si>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</si>
  <si>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</si>
  <si>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</si>
  <si>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</si>
  <si>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</si>
  <si>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</si>
  <si>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</si>
  <si>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</si>
  <si>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</si>
  <si>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</si>
  <si>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</si>
  <si>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</si>
  <si>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</si>
  <si>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</si>
  <si>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</si>
  <si>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</si>
  <si>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</si>
  <si>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</si>
  <si>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</si>
  <si>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</si>
  <si>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</si>
  <si>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</si>
  <si>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</si>
  <si>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</si>
  <si>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</si>
  <si>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</si>
  <si>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</si>
  <si>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</si>
  <si>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</si>
  <si>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</si>
  <si>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</si>
  <si>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</si>
  <si>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</si>
  <si>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</si>
  <si>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</si>
  <si>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</si>
  <si>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</si>
  <si>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</si>
  <si>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</si>
  <si>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</si>
  <si>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</si>
  <si>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</si>
  <si>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</si>
  <si>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</si>
  <si>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</si>
  <si>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</si>
  <si>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</si>
  <si>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</si>
  <si>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</si>
  <si>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</si>
  <si>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</si>
  <si>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</si>
  <si>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</si>
  <si>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</si>
  <si>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</si>
  <si>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</si>
  <si>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</si>
  <si>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</si>
  <si>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</si>
  <si>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</si>
  <si>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</si>
  <si>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</si>
  <si>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</si>
  <si>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</si>
  <si>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</si>
  <si>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</si>
  <si>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</si>
  <si>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</si>
  <si>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</si>
  <si>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</si>
  <si>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</si>
  <si>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</si>
  <si>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</si>
  <si>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</si>
  <si>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</si>
  <si>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</si>
  <si>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</si>
  <si>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</si>
  <si>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</si>
  <si>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</si>
  <si>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</si>
  <si>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</si>
  <si>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</si>
  <si>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</si>
  <si>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</si>
  <si>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</si>
  <si>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</si>
  <si>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</si>
  <si>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</si>
  <si>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</si>
  <si>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</si>
  <si>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</si>
  <si>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</si>
  <si>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</si>
  <si>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</si>
  <si>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</si>
  <si>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</si>
  <si>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</si>
  <si>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</si>
  <si>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</si>
  <si>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</si>
  <si>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</si>
  <si>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</si>
  <si>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</si>
  <si>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</si>
  <si>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</si>
  <si>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</si>
  <si>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</si>
  <si>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</si>
  <si>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</si>
  <si>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</si>
  <si>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</si>
  <si>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</si>
  <si>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</si>
  <si>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</si>
  <si>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</si>
  <si>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</si>
  <si>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</si>
  <si>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</si>
  <si>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</si>
  <si>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</si>
  <si>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</si>
  <si>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</si>
  <si>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</si>
  <si>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</si>
  <si>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</si>
  <si>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</si>
  <si>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</si>
  <si>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</si>
  <si>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</si>
  <si>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</si>
  <si>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</si>
  <si>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</si>
  <si>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</si>
  <si>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</si>
  <si>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</si>
  <si>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</si>
  <si>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</si>
  <si>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</si>
  <si>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</si>
  <si>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</si>
  <si>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</si>
  <si>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</si>
  <si>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</si>
  <si>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</si>
  <si>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</si>
  <si>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</si>
  <si>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</si>
  <si>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</si>
  <si>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</si>
  <si>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</si>
  <si>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</si>
  <si>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</si>
  <si>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</si>
  <si>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</si>
  <si>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</si>
  <si>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</si>
  <si>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</si>
  <si>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</si>
  <si>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</si>
  <si>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</si>
  <si>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</si>
  <si>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</si>
  <si>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</si>
  <si>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</si>
  <si>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</si>
  <si>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</si>
  <si>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</si>
  <si>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</si>
  <si>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</si>
  <si>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</si>
  <si>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</si>
  <si>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</si>
  <si>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</si>
  <si>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</si>
  <si>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</si>
  <si>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</si>
  <si>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</si>
  <si>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</si>
  <si>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</si>
  <si>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</si>
  <si>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</si>
  <si>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</si>
  <si>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</si>
  <si>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</si>
  <si>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</si>
  <si>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</si>
  <si>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</si>
  <si>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</si>
  <si>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</si>
  <si>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</si>
  <si>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</si>
  <si>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</si>
  <si>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</si>
  <si>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</si>
  <si>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</si>
  <si>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</si>
  <si>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</si>
  <si>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</si>
  <si>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</si>
  <si>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</si>
  <si>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</si>
  <si>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</si>
  <si>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</si>
  <si>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</si>
  <si>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</si>
  <si>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</si>
  <si>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</si>
  <si>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</si>
  <si>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</si>
  <si>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</si>
  <si>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</si>
  <si>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</si>
  <si>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</si>
  <si>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</si>
  <si>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</si>
  <si>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</si>
  <si>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</si>
  <si>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</si>
  <si>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</si>
  <si>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</si>
  <si>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</si>
  <si>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</si>
  <si>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</si>
  <si>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</si>
  <si>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</si>
  <si>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</si>
  <si>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</si>
  <si>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</si>
  <si>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</si>
  <si>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</si>
  <si>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</si>
  <si>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</si>
  <si>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</si>
  <si>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</si>
  <si>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</si>
  <si>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</si>
  <si>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</si>
  <si>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</si>
  <si>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</si>
  <si>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</si>
  <si>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</si>
  <si>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</si>
  <si>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</si>
  <si>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</si>
  <si>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</si>
  <si>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</si>
  <si>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</si>
  <si>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</si>
  <si>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</si>
  <si>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</si>
  <si>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</si>
  <si>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</si>
  <si>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</si>
  <si>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</si>
  <si>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</si>
  <si>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</si>
  <si>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</si>
  <si>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</si>
  <si>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</si>
  <si>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</si>
  <si>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</si>
  <si>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</si>
  <si>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</si>
  <si>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</si>
  <si>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</si>
  <si>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</si>
  <si>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</si>
  <si>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</si>
  <si>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</si>
  <si>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</si>
  <si>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</si>
  <si>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</si>
  <si>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</si>
  <si>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</si>
  <si>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</si>
  <si>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</si>
  <si>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</si>
  <si>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</si>
  <si>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</si>
  <si>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</si>
  <si>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</si>
  <si>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</si>
  <si>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</si>
  <si>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</si>
  <si>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</si>
  <si>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</si>
  <si>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</si>
  <si>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</si>
  <si>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</si>
  <si>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</si>
  <si>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</si>
  <si>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</si>
  <si>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</si>
  <si>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</si>
  <si>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</si>
  <si>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</si>
  <si>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</si>
  <si>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</si>
  <si>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</si>
  <si>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</si>
  <si>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</si>
  <si>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</si>
  <si>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</si>
  <si>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</si>
  <si>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</si>
  <si>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</si>
  <si>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</si>
  <si>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</si>
  <si>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</si>
  <si>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</si>
  <si>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</si>
  <si>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</si>
  <si>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</si>
  <si>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</si>
  <si>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</si>
  <si>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</si>
  <si>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</si>
  <si>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</si>
  <si>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</si>
  <si>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</si>
  <si>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</si>
  <si>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</si>
  <si>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</si>
  <si>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</si>
  <si>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</si>
  <si>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</si>
  <si>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</si>
  <si>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</si>
  <si>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</si>
  <si>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</si>
  <si>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</si>
  <si>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</si>
  <si>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</si>
  <si>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</si>
  <si>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</si>
  <si>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</si>
  <si>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</si>
  <si>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</si>
  <si>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</si>
  <si>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</si>
  <si>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</si>
  <si>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</si>
  <si>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</si>
  <si>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</si>
  <si>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</si>
  <si>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</si>
  <si>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</si>
  <si>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</si>
  <si>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</si>
  <si>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</si>
  <si>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</si>
  <si>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</si>
  <si>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</si>
  <si>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</si>
  <si>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</si>
  <si>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</si>
  <si>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</si>
  <si>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</si>
  <si>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</si>
  <si>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</si>
  <si>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</si>
  <si>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</si>
  <si>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</si>
  <si>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</si>
  <si>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</si>
  <si>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</si>
  <si>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</si>
  <si>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</si>
  <si>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</si>
  <si>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</si>
  <si>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</si>
  <si>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</si>
  <si>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</si>
  <si>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</si>
  <si>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</si>
  <si>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</si>
  <si>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</si>
  <si>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</si>
  <si>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</si>
  <si>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</si>
  <si>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</si>
  <si>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</si>
  <si>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</si>
  <si>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</si>
  <si>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</si>
  <si>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</si>
  <si>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</si>
  <si>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</si>
  <si>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</si>
  <si>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</si>
  <si>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</si>
  <si>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</si>
  <si>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</si>
  <si>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</si>
  <si>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</si>
  <si>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</si>
  <si>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</si>
  <si>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</si>
  <si>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</si>
  <si>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</si>
  <si>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</si>
  <si>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</si>
  <si>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</si>
  <si>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</si>
  <si>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</si>
  <si>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</si>
  <si>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</si>
  <si>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</si>
  <si>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</si>
  <si>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</si>
  <si>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</si>
  <si>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</si>
  <si>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</si>
  <si>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</si>
  <si>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</si>
  <si>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</si>
  <si>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</si>
  <si>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</si>
  <si>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</si>
  <si>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</si>
  <si>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</si>
  <si>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</si>
  <si>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</si>
  <si>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</si>
  <si>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</si>
  <si>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</si>
  <si>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</si>
  <si>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</si>
  <si>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</si>
  <si>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</si>
  <si>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</si>
  <si>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</si>
  <si>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</si>
  <si>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</si>
  <si>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</si>
  <si>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</si>
  <si>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</si>
  <si>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</si>
  <si>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</si>
  <si>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</si>
  <si>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</si>
  <si>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</si>
  <si>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</si>
  <si>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</si>
  <si>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</si>
  <si>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</si>
  <si>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</si>
  <si>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</si>
  <si>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</si>
  <si>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</si>
  <si>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</si>
  <si>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</si>
  <si>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</si>
  <si>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</si>
  <si>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</si>
  <si>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</si>
  <si>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</si>
  <si>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</si>
  <si>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</si>
  <si>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</si>
  <si>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</si>
  <si>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</si>
  <si>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</si>
  <si>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</si>
  <si>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</si>
  <si>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</si>
  <si>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</si>
  <si>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</si>
  <si>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</si>
  <si>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</si>
  <si>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</si>
  <si>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</si>
  <si>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</si>
  <si>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</si>
  <si>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</si>
  <si>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</si>
  <si>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</si>
  <si>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</si>
  <si>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</si>
  <si>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</si>
  <si>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</si>
  <si>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</si>
  <si>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</si>
  <si>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</si>
  <si>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</si>
  <si>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</si>
  <si>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</si>
  <si>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</si>
  <si>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</si>
  <si>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</si>
  <si>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</si>
  <si>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</si>
  <si>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</si>
  <si>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</si>
  <si>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</si>
  <si>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</si>
  <si>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</si>
  <si>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</si>
  <si>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</si>
  <si>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</si>
  <si>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</si>
  <si>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</si>
  <si>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</si>
  <si>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</si>
  <si>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</si>
  <si>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</si>
  <si>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</si>
  <si>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</si>
  <si>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</si>
  <si>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</si>
  <si>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</si>
  <si>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</si>
  <si>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</si>
  <si>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</si>
  <si>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</si>
  <si>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</si>
  <si>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</si>
  <si>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</si>
  <si>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</si>
  <si>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</si>
  <si>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</si>
  <si>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</si>
  <si>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</si>
  <si>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</si>
  <si>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</si>
  <si>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</si>
  <si>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</si>
  <si>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</si>
  <si>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</si>
  <si>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</si>
  <si>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</si>
  <si>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</si>
  <si>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</si>
  <si>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</si>
  <si>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</si>
  <si>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</si>
  <si>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</si>
  <si>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</si>
  <si>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</si>
  <si>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</si>
  <si>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</si>
  <si>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</si>
  <si>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</si>
  <si>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</si>
  <si>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</si>
  <si>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</si>
  <si>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</si>
  <si>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</si>
  <si>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</si>
  <si>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</si>
  <si>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</si>
  <si>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</si>
  <si>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</si>
  <si>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</si>
  <si>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</si>
  <si>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</si>
  <si>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</si>
  <si>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</si>
  <si>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</si>
  <si>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</si>
  <si>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</si>
  <si>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</si>
  <si>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</si>
  <si>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</si>
  <si>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</si>
  <si>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</si>
  <si>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</si>
  <si>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</si>
  <si>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</si>
  <si>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</si>
  <si>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</si>
  <si>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</si>
  <si>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</si>
  <si>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</si>
  <si>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</si>
  <si>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</si>
  <si>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</si>
  <si>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</si>
  <si>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</si>
  <si>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</si>
  <si>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</si>
  <si>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</si>
  <si>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</si>
  <si>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</si>
  <si>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</si>
  <si>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</si>
  <si>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</si>
  <si>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</si>
  <si>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</si>
  <si>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</si>
  <si>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</si>
  <si>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</si>
  <si>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</si>
  <si>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</si>
  <si>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</si>
  <si>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</si>
  <si>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</si>
  <si>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</si>
  <si>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</si>
  <si>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</si>
  <si>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</si>
  <si>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</si>
  <si>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</si>
  <si>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</si>
  <si>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</si>
  <si>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</si>
  <si>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</si>
  <si>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</si>
  <si>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</si>
  <si>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</si>
  <si>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</si>
  <si>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</si>
  <si>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</si>
  <si>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</si>
  <si>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</si>
  <si>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</si>
  <si>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</si>
  <si>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</si>
  <si>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</si>
  <si>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</si>
  <si>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</si>
  <si>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</si>
  <si>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</si>
  <si>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</si>
  <si>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</si>
  <si>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</si>
  <si>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</si>
  <si>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</si>
  <si>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</si>
  <si>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</si>
  <si>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</si>
  <si>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</si>
  <si>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</si>
  <si>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</si>
  <si>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</si>
  <si>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</si>
  <si>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</si>
  <si>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</si>
  <si>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</si>
  <si>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</si>
  <si>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</si>
  <si>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</si>
  <si>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</si>
  <si>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</si>
  <si>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</si>
  <si>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</si>
  <si>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</si>
  <si>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</si>
  <si>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</si>
  <si>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</si>
  <si>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</si>
  <si>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</si>
  <si>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</si>
  <si>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</si>
  <si>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</si>
  <si>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</si>
  <si>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</si>
  <si>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</si>
  <si>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</si>
  <si>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</si>
  <si>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</si>
  <si>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</si>
  <si>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</si>
  <si>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</si>
  <si>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</si>
  <si>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</si>
  <si>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</si>
  <si>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</si>
  <si>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</si>
  <si>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</si>
  <si>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</si>
  <si>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</si>
  <si>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</si>
  <si>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</si>
  <si>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</si>
  <si>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</si>
  <si>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</si>
  <si>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</si>
  <si>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</si>
  <si>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</si>
  <si>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</si>
  <si>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</si>
  <si>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</si>
  <si>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</si>
  <si>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</si>
  <si>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</si>
  <si>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</si>
  <si>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</si>
  <si>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</si>
  <si>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</si>
  <si>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</si>
  <si>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</si>
  <si>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</si>
  <si>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</si>
  <si>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</si>
  <si>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</si>
  <si>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</si>
  <si>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</si>
  <si>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</si>
  <si>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</si>
  <si>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</si>
  <si>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</si>
  <si>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</si>
  <si>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</si>
  <si>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</si>
  <si>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</si>
  <si>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</si>
  <si>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</si>
  <si>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</si>
  <si>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</si>
  <si>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</si>
  <si>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</si>
  <si>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</si>
  <si>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</si>
  <si>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</si>
  <si>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</si>
  <si>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</si>
  <si>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</si>
  <si>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</si>
  <si>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</si>
  <si>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</si>
  <si>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</si>
  <si>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</si>
  <si>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</si>
  <si>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</si>
  <si>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</si>
  <si>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</si>
  <si>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</si>
  <si>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</si>
  <si>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</si>
  <si>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</si>
  <si>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</si>
  <si>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</si>
  <si>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</si>
  <si>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</si>
  <si>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</si>
  <si>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</si>
  <si>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</si>
  <si>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</si>
  <si>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</si>
  <si>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</si>
  <si>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</si>
  <si>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</si>
  <si>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</si>
  <si>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</si>
  <si>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</si>
  <si>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</si>
  <si>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</si>
  <si>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</si>
  <si>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</si>
  <si>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</si>
  <si>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</si>
  <si>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</si>
  <si>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</si>
  <si>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</si>
  <si>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</si>
  <si>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</si>
  <si>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</si>
  <si>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</si>
  <si>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</si>
  <si>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</si>
  <si>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</si>
  <si>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</si>
  <si>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</si>
  <si>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</si>
  <si>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</si>
  <si>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</si>
  <si>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</si>
  <si>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</si>
  <si>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</si>
  <si>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</si>
  <si>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</si>
  <si>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</si>
  <si>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</si>
  <si>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</si>
  <si>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</si>
  <si>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</si>
  <si>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</si>
  <si>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</si>
  <si>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</si>
  <si>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</si>
  <si>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</si>
  <si>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</si>
  <si>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</si>
  <si>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</si>
  <si>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</si>
  <si>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</si>
  <si>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</si>
  <si>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</si>
  <si>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</si>
  <si>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</si>
  <si>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</si>
  <si>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</si>
  <si>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</si>
  <si>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</si>
  <si>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</si>
  <si>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</si>
  <si>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</si>
  <si>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</si>
  <si>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</si>
  <si>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</si>
  <si>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</si>
  <si>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</si>
  <si>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</si>
  <si>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</si>
  <si>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</si>
  <si>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</si>
  <si>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</si>
  <si>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</si>
  <si>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</si>
  <si>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</si>
  <si>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</si>
  <si>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</si>
  <si>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</si>
  <si>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</si>
  <si>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</si>
  <si>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</si>
  <si>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</si>
  <si>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</si>
  <si>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</si>
  <si>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</si>
  <si>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</si>
  <si>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</si>
  <si>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</si>
  <si>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</si>
  <si>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</si>
  <si>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</si>
  <si>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</si>
  <si>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</si>
  <si>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</si>
  <si>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</si>
  <si>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</si>
  <si>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</si>
  <si>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</si>
  <si>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</si>
  <si>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</si>
  <si>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</si>
  <si>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</si>
  <si>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</si>
  <si>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</si>
  <si>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</si>
  <si>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</si>
  <si>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</si>
  <si>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</si>
  <si>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</si>
  <si>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</si>
  <si>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</si>
  <si>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</si>
  <si>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</si>
  <si>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</si>
  <si>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</si>
  <si>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</si>
  <si>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</si>
  <si>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</si>
  <si>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</si>
  <si>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</si>
  <si>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</si>
  <si>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</si>
  <si>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</si>
  <si>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</si>
  <si>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</si>
  <si>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</si>
  <si>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</si>
  <si>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</si>
  <si>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</si>
  <si>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</si>
  <si>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</si>
  <si>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</si>
  <si>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</si>
  <si>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</si>
  <si>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</si>
  <si>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</si>
  <si>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</si>
  <si>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</si>
  <si>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</si>
  <si>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</si>
  <si>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</si>
  <si>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</si>
  <si>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</si>
  <si>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</si>
  <si>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</si>
  <si>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</si>
  <si>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</si>
  <si>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</si>
  <si>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</si>
  <si>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</si>
  <si>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</si>
  <si>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</si>
  <si>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</si>
  <si>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</si>
  <si>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</si>
  <si>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</si>
  <si>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</si>
  <si>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</si>
  <si>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</si>
  <si>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</si>
  <si>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</si>
  <si>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</si>
  <si>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</si>
  <si>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</si>
  <si>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</si>
  <si>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</si>
  <si>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</si>
  <si>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</si>
  <si>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</si>
  <si>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</si>
  <si>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</si>
  <si>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</si>
  <si>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</si>
  <si>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</si>
  <si>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</si>
  <si>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</si>
  <si>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</si>
  <si>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</si>
  <si>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</si>
  <si>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</si>
  <si>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</si>
  <si>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</si>
  <si>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</si>
  <si>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</si>
  <si>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</si>
  <si>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</si>
  <si>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</si>
  <si>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</si>
  <si>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</si>
  <si>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</si>
  <si>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</si>
  <si>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</si>
  <si>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</si>
  <si>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</si>
  <si>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</si>
  <si>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</si>
  <si>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</si>
  <si>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</si>
  <si>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</si>
  <si>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</si>
  <si>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</si>
  <si>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</si>
  <si>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</si>
  <si>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</si>
  <si>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</si>
  <si>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</si>
  <si>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</si>
  <si>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</si>
  <si>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</si>
  <si>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</si>
  <si>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</si>
  <si>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</si>
  <si>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</si>
  <si>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</si>
  <si>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</si>
  <si>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</si>
  <si>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</si>
  <si>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</si>
  <si>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</si>
  <si>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</si>
  <si>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</si>
  <si>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</si>
  <si>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</si>
  <si>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</si>
  <si>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</si>
  <si>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</si>
  <si>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</si>
  <si>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</si>
  <si>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</si>
  <si>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</si>
  <si>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</si>
  <si>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</si>
  <si>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</si>
  <si>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</si>
  <si>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</si>
  <si>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</si>
  <si>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</si>
  <si>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</si>
  <si>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</si>
  <si>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</si>
  <si>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</si>
  <si>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</si>
  <si>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</si>
  <si>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</si>
  <si>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</si>
  <si>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</si>
  <si>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</si>
  <si>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</si>
  <si>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</si>
  <si>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</si>
  <si>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</si>
  <si>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</si>
  <si>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</si>
  <si>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</si>
  <si>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</si>
  <si>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</si>
  <si>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</si>
  <si>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</si>
  <si>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</si>
  <si>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</si>
  <si>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</si>
  <si>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</si>
  <si>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</si>
  <si>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</si>
  <si>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</si>
  <si>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</si>
  <si>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</si>
  <si>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</si>
  <si>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</si>
  <si>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</si>
  <si>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</si>
  <si>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</si>
  <si>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</si>
  <si>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</si>
  <si>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</si>
  <si>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</si>
  <si>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</si>
  <si>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</si>
  <si>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</si>
  <si>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</si>
  <si>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</si>
  <si>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</si>
  <si>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</si>
  <si>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</si>
  <si>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</si>
  <si>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</si>
  <si>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</si>
  <si>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</si>
  <si>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</si>
  <si>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</si>
  <si>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</si>
  <si>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</si>
  <si>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</si>
  <si>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</si>
  <si>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</si>
  <si>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</si>
  <si>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</si>
  <si>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</si>
  <si>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</si>
  <si>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</si>
  <si>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</si>
  <si>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</si>
  <si>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</si>
  <si>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</si>
  <si>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</si>
  <si>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</si>
  <si>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</si>
  <si>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</si>
  <si>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</si>
  <si>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</si>
  <si>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</si>
  <si>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</si>
  <si>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</si>
  <si>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</si>
  <si>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</si>
  <si>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</si>
  <si>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</si>
  <si>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</si>
  <si>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</si>
  <si>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</si>
  <si>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</si>
  <si>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</si>
  <si>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</si>
  <si>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</si>
  <si>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</si>
  <si>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</si>
  <si>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</si>
  <si>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</si>
  <si>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</si>
  <si>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</si>
  <si>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</si>
  <si>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</si>
  <si>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</si>
  <si>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</si>
  <si>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</si>
  <si>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</si>
  <si>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</si>
  <si>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</si>
  <si>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</si>
  <si>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</si>
  <si>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</si>
  <si>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</si>
  <si>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</si>
  <si>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</si>
  <si>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</si>
  <si>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</si>
  <si>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</si>
  <si>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</si>
  <si>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</si>
  <si>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</si>
  <si>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</si>
  <si>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</si>
  <si>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</si>
  <si>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</si>
  <si>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</si>
  <si>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</si>
  <si>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</si>
  <si>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</si>
  <si>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</si>
  <si>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</si>
  <si>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</si>
  <si>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</si>
  <si>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</si>
  <si>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</si>
  <si>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</si>
  <si>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</si>
  <si>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</si>
  <si>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</si>
  <si>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</si>
  <si>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</si>
  <si>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</si>
  <si>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</si>
  <si>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</si>
  <si>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</si>
  <si>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</si>
  <si>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</si>
  <si>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</si>
  <si>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</si>
  <si>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</si>
  <si>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</si>
  <si>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</si>
  <si>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</si>
  <si>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</si>
  <si>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</si>
  <si>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</si>
  <si>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</si>
  <si>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</si>
  <si>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</si>
  <si>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</si>
  <si>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</si>
  <si>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</si>
  <si>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</si>
  <si>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</si>
  <si>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</si>
  <si>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</si>
  <si>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</si>
  <si>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</si>
  <si>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</si>
  <si>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</si>
  <si>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</si>
  <si>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</si>
  <si>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</si>
  <si>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</si>
  <si>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</si>
  <si>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</si>
  <si>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</si>
  <si>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</si>
  <si>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</si>
  <si>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</si>
  <si>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</si>
  <si>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</si>
  <si>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</si>
  <si>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</si>
  <si>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</si>
  <si>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</si>
  <si>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</si>
  <si>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</si>
  <si>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</si>
  <si>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</si>
  <si>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</si>
  <si>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</si>
  <si>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</si>
  <si>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</si>
  <si>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</si>
  <si>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</si>
  <si>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</si>
  <si>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</si>
  <si>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</si>
  <si>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</si>
  <si>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</si>
  <si>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</si>
  <si>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</si>
  <si>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</si>
  <si>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</si>
  <si>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</si>
  <si>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</si>
  <si>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</si>
  <si>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</si>
  <si>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</si>
  <si>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</si>
  <si>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</si>
  <si>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</si>
  <si>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</si>
  <si>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</si>
  <si>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</si>
  <si>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</si>
  <si>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</si>
  <si>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</si>
  <si>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</si>
  <si>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</si>
  <si>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</si>
  <si>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</si>
  <si>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</si>
  <si>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</si>
  <si>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</si>
  <si>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</si>
  <si>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</si>
  <si>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</si>
  <si>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</si>
  <si>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</si>
  <si>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</si>
  <si>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</si>
  <si>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</si>
  <si>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</si>
  <si>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</si>
  <si>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</si>
  <si>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</si>
  <si>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</si>
  <si>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</si>
  <si>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</si>
  <si>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</si>
  <si>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</si>
  <si>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</si>
  <si>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</si>
  <si>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</si>
  <si>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</si>
  <si>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</si>
  <si>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</si>
  <si>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</si>
  <si>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</si>
  <si>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</si>
  <si>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</si>
  <si>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</si>
  <si>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</si>
  <si>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</si>
  <si>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</si>
  <si>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</si>
  <si>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</si>
  <si>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</si>
  <si>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</si>
  <si>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</si>
  <si>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</si>
  <si>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</si>
  <si>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</si>
  <si>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</si>
  <si>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</si>
  <si>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</si>
  <si>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</si>
  <si>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</si>
  <si>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</si>
  <si>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</si>
  <si>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</si>
  <si>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</si>
  <si>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</si>
  <si>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</si>
  <si>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</si>
  <si>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</si>
  <si>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</si>
  <si>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</si>
  <si>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</si>
  <si>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</si>
  <si>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</si>
  <si>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</si>
  <si>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</si>
  <si>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</si>
  <si>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</si>
  <si>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</si>
  <si>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</si>
  <si>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</si>
  <si>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</si>
  <si>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</si>
  <si>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</si>
  <si>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</si>
  <si>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</si>
  <si>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</si>
  <si>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</si>
  <si>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</si>
  <si>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</si>
  <si>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</si>
  <si>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</si>
  <si>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</si>
  <si>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</si>
  <si>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</si>
  <si>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</si>
  <si>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</si>
  <si>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</si>
  <si>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</si>
  <si>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</si>
  <si>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</si>
  <si>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</si>
  <si>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</si>
  <si>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</si>
  <si>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</si>
  <si>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</si>
  <si>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</si>
  <si>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</si>
  <si>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</si>
  <si>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</si>
  <si>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</si>
  <si>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</si>
  <si>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</si>
  <si>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</si>
  <si>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</si>
  <si>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</si>
  <si>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</si>
  <si>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</si>
  <si>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</si>
  <si>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</si>
  <si>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</si>
  <si>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</si>
  <si>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</si>
  <si>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</si>
  <si>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</si>
  <si>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</si>
  <si>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</si>
  <si>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</si>
  <si>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</si>
  <si>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</si>
  <si>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</si>
  <si>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</si>
  <si>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</si>
  <si>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</si>
  <si>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</si>
  <si>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</si>
  <si>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</si>
  <si>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</si>
  <si>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</si>
  <si>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</si>
  <si>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</si>
  <si>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</si>
  <si>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</si>
  <si>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</si>
  <si>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</si>
  <si>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</si>
  <si>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</si>
  <si>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</si>
  <si>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</si>
  <si>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</si>
  <si>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</si>
  <si>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</si>
  <si>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</si>
  <si>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</si>
  <si>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</si>
  <si>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</si>
  <si>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</si>
  <si>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</si>
  <si>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</si>
  <si>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</si>
  <si>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</si>
  <si>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</si>
  <si>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</si>
  <si>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</si>
  <si>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</si>
  <si>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</si>
  <si>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</si>
  <si>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</si>
  <si>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</si>
  <si>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</si>
  <si>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</si>
  <si>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</si>
  <si>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</si>
  <si>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</si>
  <si>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</si>
  <si>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</si>
  <si>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</si>
  <si>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</si>
  <si>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</si>
  <si>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</si>
  <si>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</si>
  <si>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</si>
  <si>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</si>
  <si>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</si>
  <si>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</si>
  <si>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</si>
  <si>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</si>
  <si>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</si>
  <si>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</si>
  <si>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</si>
  <si>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</si>
  <si>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</si>
  <si>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</si>
  <si>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</si>
  <si>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</si>
  <si>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</si>
  <si>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</si>
  <si>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</si>
  <si>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</si>
  <si>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</si>
  <si>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</si>
  <si>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</si>
  <si>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</si>
  <si>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</si>
  <si>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</si>
  <si>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</si>
  <si>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</si>
  <si>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</si>
  <si>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</si>
  <si>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</si>
  <si>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</si>
  <si>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</si>
  <si>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</si>
  <si>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</si>
  <si>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</si>
  <si>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</si>
  <si>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</si>
  <si>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</si>
  <si>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</si>
  <si>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</si>
  <si>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</si>
  <si>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</si>
  <si>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</si>
  <si>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</si>
  <si>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</si>
  <si>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</si>
  <si>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</si>
  <si>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</si>
  <si>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</si>
  <si>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</si>
  <si>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</si>
  <si>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</si>
  <si>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</si>
  <si>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</si>
  <si>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</si>
  <si>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</si>
  <si>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</si>
  <si>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</si>
  <si>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</si>
  <si>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</si>
  <si>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</si>
  <si>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</si>
  <si>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</si>
  <si>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</si>
  <si>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</si>
  <si>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</si>
  <si>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</si>
  <si>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</si>
  <si>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</si>
  <si>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</si>
  <si>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</si>
  <si>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</si>
  <si>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</si>
  <si>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</si>
  <si>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</si>
  <si>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</si>
  <si>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</si>
  <si>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</si>
  <si>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</si>
  <si>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</si>
  <si>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</si>
  <si>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</si>
  <si>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</si>
  <si>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</si>
  <si>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</si>
  <si>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</si>
  <si>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</si>
  <si>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</si>
  <si>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</si>
  <si>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</si>
  <si>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</si>
  <si>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</si>
  <si>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</si>
  <si>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</si>
  <si>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</si>
  <si>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</si>
  <si>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</si>
  <si>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</si>
  <si>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</si>
  <si>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</si>
  <si>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</si>
  <si>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</si>
  <si>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</si>
  <si>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</si>
  <si>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</si>
  <si>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</si>
  <si>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</si>
  <si>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</si>
  <si>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</si>
  <si>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</si>
  <si>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</si>
  <si>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</si>
  <si>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</si>
  <si>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</si>
  <si>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</si>
  <si>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</si>
  <si>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</si>
  <si>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</si>
  <si>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</si>
  <si>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</si>
  <si>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</si>
  <si>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</si>
  <si>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</si>
  <si>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</si>
  <si>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</si>
  <si>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</si>
  <si>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</si>
  <si>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</si>
  <si>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</si>
  <si>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</si>
  <si>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</si>
  <si>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</si>
  <si>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</si>
  <si>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</si>
  <si>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</si>
  <si>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</si>
  <si>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</si>
  <si>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</si>
  <si>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</si>
  <si>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</si>
  <si>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</si>
  <si>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</si>
  <si>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</si>
  <si>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</si>
  <si>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</si>
  <si>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</si>
  <si>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</si>
  <si>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</si>
  <si>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</si>
  <si>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</si>
  <si>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</si>
  <si>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</si>
  <si>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</si>
  <si>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</si>
  <si>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</si>
  <si>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</si>
  <si>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</si>
  <si>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</si>
  <si>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</si>
  <si>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</si>
  <si>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</si>
  <si>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</si>
  <si>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</si>
  <si>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</si>
  <si>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</si>
  <si>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</si>
  <si>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</si>
  <si>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</si>
  <si>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</si>
  <si>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</si>
  <si>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</si>
  <si>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</si>
  <si>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</si>
  <si>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</si>
  <si>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</si>
  <si>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</si>
  <si>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</si>
  <si>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</si>
  <si>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</si>
  <si>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</si>
  <si>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</si>
  <si>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</si>
  <si>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</si>
  <si>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</si>
  <si>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</si>
  <si>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</si>
  <si>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</si>
  <si>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</si>
  <si>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</si>
  <si>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</si>
  <si>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</si>
  <si>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</si>
  <si>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</si>
  <si>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</si>
  <si>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</si>
  <si>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</si>
  <si>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</si>
  <si>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</si>
  <si>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</si>
  <si>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</si>
  <si>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</si>
  <si>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</si>
  <si>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</si>
  <si>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</si>
  <si>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</si>
  <si>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</si>
  <si>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</si>
  <si>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</si>
  <si>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</si>
  <si>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</si>
  <si>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</si>
  <si>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</si>
  <si>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</si>
  <si>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</si>
  <si>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</si>
  <si>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</si>
  <si>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</si>
  <si>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</si>
  <si>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</si>
  <si>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</si>
  <si>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</si>
  <si>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</si>
  <si>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</si>
  <si>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</si>
  <si>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</si>
  <si>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</si>
  <si>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</si>
  <si>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</si>
  <si>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</si>
  <si>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</si>
  <si>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</si>
  <si>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</si>
  <si>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</si>
  <si>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</si>
  <si>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</si>
  <si>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</si>
  <si>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</si>
  <si>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</si>
  <si>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</si>
  <si>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</si>
  <si>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</si>
  <si>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</si>
  <si>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</si>
  <si>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</si>
  <si>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</si>
  <si>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</si>
  <si>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</si>
  <si>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</si>
  <si>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</si>
  <si>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</si>
  <si>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</si>
  <si>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</si>
  <si>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</si>
  <si>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</si>
  <si>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</si>
  <si>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</si>
  <si>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</si>
  <si>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</si>
  <si>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</si>
  <si>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</si>
  <si>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</si>
  <si>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</si>
  <si>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</si>
  <si>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</si>
  <si>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</si>
  <si>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</si>
  <si>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</si>
  <si>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</si>
  <si>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</si>
  <si>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</si>
  <si>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</si>
  <si>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</si>
  <si>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</si>
  <si>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</si>
  <si>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</si>
  <si>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</si>
  <si>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</si>
  <si>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</si>
  <si>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</si>
  <si>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</si>
  <si>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</si>
  <si>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</si>
  <si>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</si>
  <si>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</si>
  <si>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</si>
  <si>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</si>
  <si>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</si>
  <si>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</si>
  <si>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</si>
  <si>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</si>
  <si>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</si>
  <si>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</si>
  <si>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</si>
  <si>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</si>
  <si>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</si>
  <si>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</si>
  <si>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</si>
  <si>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</si>
  <si>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</si>
  <si>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</si>
  <si>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</si>
  <si>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</si>
  <si>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</si>
  <si>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</si>
  <si>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</si>
  <si>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</si>
  <si>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</si>
  <si>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</si>
  <si>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</si>
  <si>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</si>
  <si>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</si>
  <si>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</si>
  <si>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</si>
  <si>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</si>
  <si>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</si>
  <si>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</si>
  <si>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</si>
  <si>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</si>
  <si>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</si>
  <si>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</si>
  <si>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</si>
  <si>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</si>
  <si>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</si>
  <si>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</si>
  <si>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</si>
  <si>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</si>
  <si>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</si>
  <si>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</si>
  <si>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</si>
  <si>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</si>
  <si>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</si>
  <si>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</si>
  <si>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</si>
  <si>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</si>
  <si>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</si>
  <si>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</si>
  <si>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</si>
  <si>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</si>
  <si>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</si>
  <si>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</si>
  <si>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</si>
  <si>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</si>
  <si>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</si>
  <si>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</si>
  <si>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</si>
  <si>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</si>
  <si>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</si>
  <si>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</si>
  <si>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</si>
  <si>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</si>
  <si>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</si>
  <si>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</si>
  <si>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</si>
  <si>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</si>
  <si>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</si>
  <si>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</si>
  <si>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</si>
  <si>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</si>
  <si>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</si>
  <si>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</si>
  <si>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</si>
  <si>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</si>
  <si>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</si>
  <si>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</si>
  <si>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</si>
  <si>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</si>
  <si>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</si>
  <si>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</si>
  <si>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</si>
  <si>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</si>
  <si>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</si>
  <si>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</si>
  <si>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</si>
  <si>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</si>
  <si>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</si>
  <si>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</si>
  <si>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</si>
  <si>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</si>
  <si>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</si>
  <si>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</si>
  <si>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</si>
  <si>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</si>
  <si>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</si>
  <si>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</si>
  <si>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</si>
  <si>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</si>
  <si>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</si>
  <si>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</si>
  <si>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</si>
  <si>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</si>
  <si>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</si>
  <si>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</si>
  <si>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</si>
  <si>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</si>
  <si>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</si>
  <si>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</si>
  <si>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</si>
  <si>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</si>
  <si>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</si>
  <si>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</si>
  <si>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</si>
  <si>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</si>
  <si>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</si>
  <si>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</si>
  <si>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</si>
  <si>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</si>
  <si>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</si>
  <si>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</si>
  <si>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</si>
  <si>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</si>
  <si>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</si>
  <si>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</si>
  <si>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</si>
  <si>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</si>
  <si>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</si>
  <si>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</si>
  <si>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</si>
  <si>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</si>
  <si>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</si>
  <si>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</si>
  <si>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</si>
  <si>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</si>
  <si>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</si>
  <si>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</si>
  <si>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</si>
  <si>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</si>
  <si>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</si>
  <si>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</si>
  <si>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</si>
  <si>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</si>
  <si>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</si>
  <si>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</si>
  <si>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</si>
  <si>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</si>
  <si>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</si>
  <si>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</si>
  <si>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</si>
  <si>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</si>
  <si>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</si>
  <si>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</si>
  <si>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</si>
  <si>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</si>
  <si>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</si>
  <si>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</si>
  <si>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</si>
  <si>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</si>
  <si>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</si>
  <si>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</si>
  <si>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</si>
  <si>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</si>
  <si>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</si>
  <si>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</si>
  <si>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</si>
  <si>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</si>
  <si>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</si>
  <si>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</si>
  <si>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</si>
  <si>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</si>
  <si>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</si>
  <si>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</si>
  <si>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</si>
  <si>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</si>
  <si>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</si>
  <si>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</si>
  <si>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</si>
  <si>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</si>
  <si>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</si>
  <si>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</si>
  <si>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</si>
  <si>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</si>
  <si>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</si>
  <si>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</si>
  <si>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</si>
  <si>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</si>
  <si>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</si>
  <si>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</si>
  <si>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</si>
  <si>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</si>
  <si>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</si>
  <si>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</si>
  <si>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</si>
  <si>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</si>
  <si>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</si>
  <si>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</si>
  <si>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</si>
  <si>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</si>
  <si>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</si>
  <si>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</si>
  <si>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</si>
  <si>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</si>
  <si>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</si>
  <si>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</si>
  <si>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</si>
  <si>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</si>
  <si>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</si>
  <si>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</si>
  <si>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</si>
  <si>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</si>
  <si>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</si>
  <si>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</si>
  <si>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</si>
  <si>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</si>
  <si>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</si>
  <si>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</si>
  <si>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</si>
  <si>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</si>
  <si>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</si>
  <si>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</si>
  <si>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</si>
  <si>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</si>
  <si>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</si>
  <si>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</si>
  <si>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</si>
  <si>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</si>
  <si>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</si>
  <si>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</si>
  <si>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</si>
  <si>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</si>
  <si>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</si>
  <si>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</si>
  <si>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</si>
  <si>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</si>
  <si>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</si>
  <si>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</si>
  <si>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</si>
  <si>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</si>
  <si>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</si>
  <si>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</si>
  <si>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</si>
  <si>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</si>
  <si>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</si>
  <si>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</si>
  <si>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</si>
  <si>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</si>
  <si>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</si>
  <si>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</si>
  <si>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</si>
  <si>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</si>
  <si>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</si>
  <si>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</si>
  <si>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</si>
  <si>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</si>
  <si>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</si>
  <si>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</si>
  <si>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</si>
  <si>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</si>
  <si>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</si>
  <si>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</si>
  <si>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</si>
  <si>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</si>
  <si>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</si>
  <si>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</si>
  <si>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</si>
  <si>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</si>
  <si>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</si>
  <si>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</si>
  <si>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</si>
  <si>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</si>
  <si>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</si>
  <si>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</si>
  <si>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</si>
  <si>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</si>
  <si>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</si>
  <si>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</si>
  <si>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</si>
  <si>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</si>
  <si>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</si>
  <si>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</si>
  <si>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</si>
  <si>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</si>
  <si>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</si>
  <si>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</si>
  <si>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</si>
  <si>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</si>
  <si>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</si>
  <si>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</si>
  <si>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</si>
  <si>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</si>
  <si>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</si>
  <si>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</si>
  <si>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</si>
  <si>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</si>
  <si>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</si>
  <si>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</si>
  <si>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</si>
  <si>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</si>
  <si>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</si>
  <si>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</si>
  <si>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</si>
  <si>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</si>
  <si>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</si>
  <si>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</si>
  <si>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</si>
  <si>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</si>
  <si>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</si>
  <si>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</si>
  <si>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</si>
  <si>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</si>
  <si>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</si>
  <si>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</si>
  <si>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</si>
  <si>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</si>
  <si>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</si>
  <si>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</si>
  <si>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</si>
  <si>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</si>
  <si>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</si>
  <si>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</si>
  <si>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</si>
  <si>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</si>
  <si>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</si>
  <si>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</si>
  <si>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</si>
  <si>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</si>
  <si>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</si>
  <si>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</si>
  <si>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</si>
  <si>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</si>
  <si>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</si>
  <si>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</si>
  <si>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</si>
  <si>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</si>
  <si>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</si>
  <si>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</si>
  <si>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</si>
  <si>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</si>
  <si>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</si>
  <si>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</si>
  <si>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</si>
  <si>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</si>
  <si>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</si>
  <si>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</si>
  <si>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</si>
  <si>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</si>
  <si>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</si>
  <si>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</si>
  <si>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</si>
  <si>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</si>
  <si>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</si>
  <si>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</si>
  <si>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</si>
  <si>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</si>
  <si>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</si>
  <si>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</si>
  <si>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</si>
  <si>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</si>
  <si>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</si>
  <si>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</si>
  <si>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</si>
  <si>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</si>
  <si>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</si>
  <si>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</si>
  <si>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</si>
  <si>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</si>
  <si>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</si>
  <si>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</si>
  <si>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</si>
  <si>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</si>
  <si>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</si>
  <si>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</si>
  <si>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</si>
  <si>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</si>
  <si>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</si>
  <si>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</si>
  <si>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</si>
  <si>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</si>
  <si>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</si>
  <si>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</si>
  <si>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</si>
  <si>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</si>
  <si>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</si>
  <si>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</si>
  <si>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</si>
  <si>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</si>
  <si>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</si>
  <si>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</si>
  <si>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</si>
  <si>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</si>
  <si>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</si>
  <si>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</si>
  <si>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</si>
  <si>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</si>
  <si>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</si>
  <si>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</si>
  <si>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</si>
  <si>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</si>
  <si>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</si>
  <si>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</si>
  <si>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</si>
  <si>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</si>
  <si>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</si>
  <si>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</si>
  <si>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</si>
  <si>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</si>
  <si>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</si>
  <si>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</si>
  <si>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</si>
  <si>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</si>
  <si>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</si>
  <si>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</si>
  <si>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</si>
  <si>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</si>
  <si>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</si>
  <si>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</si>
  <si>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</si>
  <si>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</si>
  <si>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</si>
  <si>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</si>
  <si>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</si>
  <si>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</si>
  <si>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</si>
  <si>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</si>
  <si>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</si>
  <si>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</si>
  <si>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</si>
  <si>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</si>
  <si>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</si>
  <si>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</si>
  <si>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</si>
  <si>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</si>
  <si>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</si>
  <si>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</si>
  <si>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</si>
  <si>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</si>
  <si>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</si>
  <si>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</si>
  <si>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</si>
  <si>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</si>
  <si>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</si>
  <si>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</si>
  <si>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</si>
  <si>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</si>
  <si>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</si>
  <si>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</si>
  <si>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</si>
  <si>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</si>
  <si>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</si>
  <si>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</si>
  <si>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</si>
  <si>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</si>
  <si>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</si>
  <si>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</si>
  <si>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</si>
  <si>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</si>
  <si>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</si>
  <si>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</si>
  <si>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</si>
  <si>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</si>
  <si>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</si>
  <si>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</si>
  <si>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</si>
  <si>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</si>
  <si>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</si>
  <si>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</si>
  <si>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</si>
  <si>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</si>
  <si>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</si>
  <si>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</si>
  <si>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</si>
  <si>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</si>
  <si>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</si>
  <si>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</si>
  <si>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</si>
  <si>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</si>
  <si>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</si>
  <si>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</si>
  <si>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</si>
  <si>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</si>
  <si>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</si>
  <si>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</si>
  <si>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</si>
  <si>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</si>
  <si>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</si>
  <si>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</si>
  <si>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</si>
  <si>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</si>
  <si>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</si>
  <si>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</si>
  <si>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</si>
  <si>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</si>
  <si>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</si>
  <si>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</si>
  <si>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</si>
  <si>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</si>
  <si>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</si>
  <si>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</si>
  <si>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</si>
  <si>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</si>
  <si>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</si>
  <si>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</si>
  <si>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</si>
  <si>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</si>
  <si>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</si>
  <si>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</si>
  <si>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</si>
  <si>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</si>
  <si>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</si>
  <si>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</si>
  <si>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</si>
  <si>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</si>
  <si>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</si>
  <si>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</si>
  <si>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</si>
  <si>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</si>
  <si>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</si>
  <si>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</si>
  <si>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</si>
  <si>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</si>
  <si>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</si>
  <si>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</si>
  <si>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</si>
  <si>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</si>
  <si>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</si>
  <si>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</si>
  <si>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</si>
  <si>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</si>
  <si>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</si>
  <si>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</si>
  <si>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</si>
  <si>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</si>
  <si>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</si>
  <si>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</si>
  <si>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</si>
  <si>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</si>
  <si>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</si>
  <si>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</si>
  <si>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</si>
  <si>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</si>
  <si>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</si>
  <si>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</si>
  <si>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</si>
  <si>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</si>
  <si>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</si>
  <si>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</si>
  <si>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</si>
  <si>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</si>
  <si>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</si>
  <si>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</si>
  <si>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</si>
  <si>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</si>
  <si>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</si>
  <si>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</si>
  <si>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</si>
  <si>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</si>
  <si>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</si>
  <si>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</si>
  <si>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</si>
  <si>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</si>
  <si>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</si>
  <si>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</si>
  <si>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</si>
  <si>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</si>
  <si>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</si>
  <si>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</si>
  <si>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</si>
  <si>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</si>
  <si>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</si>
  <si>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</si>
  <si>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</si>
  <si>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</si>
  <si>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</si>
  <si>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</si>
  <si>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</si>
  <si>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</si>
  <si>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</si>
  <si>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</si>
  <si>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</si>
  <si>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</si>
  <si>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</si>
  <si>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</si>
  <si>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</si>
  <si>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</si>
  <si>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</si>
  <si>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</si>
  <si>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</si>
  <si>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</si>
  <si>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</si>
  <si>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</si>
  <si>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</si>
  <si>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</si>
  <si>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</si>
  <si>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</si>
  <si>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</si>
  <si>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</si>
  <si>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</si>
  <si>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</si>
  <si>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</si>
  <si>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</si>
  <si>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</si>
  <si>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</si>
  <si>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</si>
  <si>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</si>
  <si>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</si>
  <si>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</si>
  <si>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</si>
  <si>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</si>
  <si>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</si>
  <si>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</si>
  <si>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</si>
  <si>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</si>
  <si>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</si>
  <si>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</si>
  <si>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</si>
  <si>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</si>
  <si>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</si>
  <si>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</si>
  <si>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</si>
  <si>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</si>
  <si>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</si>
  <si>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</si>
  <si>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</si>
  <si>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</si>
  <si>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</si>
  <si>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</si>
  <si>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</si>
  <si>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</si>
  <si>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</si>
  <si>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</si>
  <si>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</si>
  <si>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</si>
  <si>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</si>
  <si>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</si>
  <si>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</si>
  <si>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</si>
  <si>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</si>
  <si>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</si>
  <si>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</si>
  <si>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</si>
  <si>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</si>
  <si>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</si>
  <si>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</si>
  <si>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</si>
  <si>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</si>
  <si>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</si>
  <si>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</si>
  <si>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</si>
  <si>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</si>
  <si>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</si>
  <si>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</si>
  <si>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</si>
  <si>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</si>
  <si>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</si>
  <si>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</si>
  <si>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</si>
  <si>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</si>
  <si>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</si>
  <si>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</si>
  <si>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</si>
  <si>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</si>
  <si>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</si>
  <si>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</si>
  <si>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</si>
  <si>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</si>
  <si>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</si>
  <si>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</si>
  <si>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</si>
  <si>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</si>
  <si>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</si>
  <si>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</si>
  <si>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</si>
  <si>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</si>
  <si>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</si>
  <si>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</si>
  <si>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</si>
  <si>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</si>
  <si>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</si>
  <si>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</si>
  <si>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</si>
  <si>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</si>
  <si>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</si>
  <si>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</si>
  <si>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</si>
  <si>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</si>
  <si>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</si>
  <si>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</si>
  <si>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</si>
  <si>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</si>
  <si>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</si>
  <si>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</si>
  <si>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</si>
  <si>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</si>
  <si>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</si>
  <si>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</si>
  <si>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</si>
  <si>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</si>
  <si>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</si>
  <si>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</si>
  <si>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</si>
  <si>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</si>
  <si>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</si>
  <si>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</si>
  <si>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</si>
  <si>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</si>
  <si>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</si>
  <si>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</si>
  <si>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</si>
  <si>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</si>
  <si>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</si>
  <si>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</si>
  <si>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</si>
  <si>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</si>
  <si>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</si>
  <si>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</si>
  <si>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</si>
  <si>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</si>
  <si>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</si>
  <si>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</si>
  <si>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</si>
  <si>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</si>
  <si>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</si>
  <si>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</si>
  <si>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</si>
  <si>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</si>
  <si>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</si>
  <si>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</si>
  <si>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</si>
  <si>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</si>
  <si>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</si>
  <si>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</si>
  <si>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</si>
  <si>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</si>
  <si>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</si>
  <si>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</si>
  <si>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</si>
  <si>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</si>
  <si>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</si>
  <si>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</si>
  <si>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</si>
  <si>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</si>
  <si>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</si>
  <si>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</si>
  <si>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</si>
  <si>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</si>
  <si>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</si>
  <si>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</si>
  <si>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</si>
  <si>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</si>
  <si>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</si>
  <si>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</si>
  <si>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</si>
  <si>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</si>
  <si>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</si>
  <si>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</si>
  <si>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</si>
  <si>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</si>
  <si>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</si>
  <si>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</si>
  <si>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</si>
  <si>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</si>
  <si>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</si>
  <si>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</si>
  <si>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</si>
  <si>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</si>
  <si>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</si>
  <si>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</si>
  <si>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</si>
  <si>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</si>
  <si>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</si>
  <si>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</si>
  <si>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</si>
  <si>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</si>
  <si>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</si>
  <si>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</si>
  <si>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</si>
  <si>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</si>
  <si>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</si>
  <si>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</si>
  <si>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</si>
  <si>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</si>
  <si>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</si>
  <si>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</si>
  <si>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</si>
  <si>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</si>
  <si>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</si>
  <si>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</si>
  <si>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</si>
  <si>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</si>
  <si>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</si>
  <si>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</si>
  <si>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</si>
  <si>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</si>
  <si>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</si>
  <si>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</si>
  <si>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</si>
  <si>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</si>
  <si>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</si>
  <si>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</si>
  <si>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</si>
  <si>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</si>
  <si>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</si>
  <si>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</si>
  <si>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</si>
  <si>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</si>
  <si>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</si>
  <si>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</si>
  <si>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</si>
  <si>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</si>
  <si>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</si>
  <si>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</si>
  <si>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</si>
  <si>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</si>
  <si>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</si>
  <si>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</si>
  <si>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</si>
  <si>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</si>
  <si>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</si>
  <si>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</si>
  <si>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</si>
  <si>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</si>
  <si>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</si>
  <si>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</si>
  <si>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</si>
  <si>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</si>
  <si>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</si>
  <si>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</si>
  <si>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</si>
  <si>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</si>
  <si>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</si>
  <si>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</si>
  <si>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</si>
  <si>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</si>
  <si>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</si>
  <si>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</si>
  <si>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</si>
  <si>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</si>
  <si>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</si>
  <si>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</si>
  <si>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</si>
  <si>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</si>
  <si>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</si>
  <si>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</si>
  <si>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</si>
  <si>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</si>
  <si>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</si>
  <si>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</si>
  <si>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</si>
  <si>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</si>
  <si>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</si>
  <si>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</si>
  <si>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</si>
  <si>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</si>
  <si>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</si>
  <si>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</si>
  <si>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</si>
  <si>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</si>
  <si>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</si>
  <si>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</si>
  <si>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</si>
  <si>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</si>
  <si>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</si>
  <si>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</si>
  <si>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</si>
  <si>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</si>
  <si>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</si>
  <si>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</si>
  <si>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</si>
  <si>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</si>
  <si>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</si>
  <si>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</si>
  <si>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</si>
  <si>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</si>
  <si>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</si>
  <si>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</si>
  <si>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</si>
  <si>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</si>
  <si>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</si>
  <si>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</si>
  <si>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</si>
  <si>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</si>
  <si>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</si>
  <si>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</si>
  <si>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</si>
  <si>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</si>
  <si>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</si>
  <si>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</si>
  <si>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</si>
  <si>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</si>
  <si>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</si>
  <si>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</si>
  <si>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</si>
  <si>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</si>
  <si>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</si>
  <si>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</si>
  <si>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</si>
  <si>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</si>
  <si>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</si>
  <si>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</si>
  <si>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</si>
  <si>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</si>
  <si>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</si>
  <si>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</si>
  <si>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</si>
  <si>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</si>
  <si>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</si>
  <si>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</si>
  <si>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</si>
  <si>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</si>
  <si>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</si>
  <si>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</si>
  <si>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</si>
  <si>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</si>
  <si>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</si>
  <si>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</si>
  <si>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</si>
  <si>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</si>
  <si>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</si>
  <si>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</si>
  <si>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</si>
  <si>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</si>
  <si>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</si>
  <si>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</si>
  <si>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</si>
  <si>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</si>
  <si>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</si>
  <si>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</si>
  <si>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</si>
  <si>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</si>
  <si>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</si>
  <si>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</si>
  <si>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</si>
  <si>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</si>
  <si>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</si>
  <si>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</si>
  <si>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</si>
  <si>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</si>
  <si>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</si>
  <si>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</si>
  <si>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</si>
  <si>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</si>
  <si>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</si>
  <si>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</si>
  <si>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</si>
  <si>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</si>
  <si>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</si>
  <si>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</si>
  <si>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</si>
  <si>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</si>
  <si>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</si>
  <si>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</si>
  <si>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</si>
  <si>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</si>
  <si>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</si>
  <si>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</si>
  <si>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</si>
  <si>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</si>
  <si>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</si>
  <si>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</si>
  <si>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</si>
  <si>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</si>
  <si>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</si>
  <si>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</si>
  <si>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</si>
  <si>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</si>
  <si>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</si>
  <si>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</si>
  <si>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</si>
  <si>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</si>
  <si>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</si>
  <si>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</si>
  <si>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</si>
  <si>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</si>
  <si>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</si>
  <si>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</si>
  <si>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</si>
  <si>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</si>
  <si>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</si>
  <si>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</si>
  <si>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</si>
  <si>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</si>
  <si>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</si>
  <si>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</si>
  <si>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</si>
  <si>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</si>
  <si>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</si>
  <si>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</si>
  <si>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</si>
  <si>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</si>
  <si>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</si>
  <si>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</si>
  <si>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</si>
  <si>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</si>
  <si>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</si>
  <si>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</si>
  <si>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</si>
  <si>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</si>
  <si>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</si>
  <si>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</si>
  <si>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</si>
  <si>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</si>
  <si>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</si>
  <si>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</si>
  <si>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</si>
  <si>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</si>
  <si>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</si>
  <si>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</si>
  <si>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</si>
  <si>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</si>
  <si>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</si>
  <si>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</si>
  <si>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</si>
  <si>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</si>
  <si>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</si>
  <si>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</si>
  <si>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</si>
  <si>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</si>
  <si>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</si>
  <si>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</si>
  <si>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</si>
  <si>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</si>
  <si>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</si>
  <si>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</si>
  <si>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</si>
  <si>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</si>
  <si>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</si>
  <si>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</si>
  <si>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</si>
  <si>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</si>
  <si>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</si>
  <si>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</si>
  <si>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</si>
  <si>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</si>
  <si>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</si>
  <si>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</si>
  <si>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</si>
  <si>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</si>
  <si>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</si>
  <si>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</si>
  <si>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</si>
  <si>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</si>
  <si>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</si>
  <si>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</si>
  <si>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</si>
  <si>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</si>
  <si>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</si>
  <si>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</si>
  <si>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</si>
  <si>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</si>
  <si>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</si>
  <si>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</si>
  <si>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</si>
  <si>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</si>
  <si>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</si>
  <si>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</si>
  <si>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</si>
  <si>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</si>
  <si>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</si>
  <si>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</si>
  <si>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</si>
  <si>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</si>
  <si>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</si>
  <si>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</si>
  <si>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</si>
  <si>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</si>
  <si>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</si>
  <si>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</si>
  <si>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</si>
  <si>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</si>
  <si>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</si>
  <si>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</si>
  <si>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</si>
  <si>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</si>
  <si>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</si>
  <si>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</si>
  <si>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</si>
  <si>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</si>
  <si>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</si>
  <si>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</si>
  <si>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</si>
  <si>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</si>
  <si>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</si>
  <si>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</si>
  <si>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</si>
  <si>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</si>
  <si>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</si>
  <si>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</si>
  <si>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</si>
  <si>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</si>
  <si>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</si>
  <si>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</si>
  <si>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</si>
  <si>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</si>
  <si>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</si>
  <si>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</si>
  <si>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</si>
  <si>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</si>
  <si>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</si>
  <si>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</si>
  <si>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</si>
  <si>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</si>
  <si>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</si>
  <si>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</si>
  <si>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</si>
  <si>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</si>
  <si>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</si>
  <si>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</si>
  <si>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</si>
  <si>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</si>
  <si>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</si>
  <si>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</si>
  <si>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</si>
  <si>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</si>
  <si>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</si>
  <si>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</si>
  <si>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</si>
  <si>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</si>
  <si>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</si>
  <si>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</si>
  <si>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</si>
  <si>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</si>
  <si>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</si>
  <si>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</si>
  <si>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</si>
  <si>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</si>
  <si>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</si>
  <si>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</si>
  <si>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</si>
  <si>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</si>
  <si>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</si>
  <si>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</si>
  <si>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</si>
  <si>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</si>
  <si>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</si>
  <si>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</si>
  <si>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</si>
  <si>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</si>
  <si>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</si>
  <si>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</si>
  <si>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</si>
  <si>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</si>
  <si>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</si>
  <si>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</si>
  <si>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</si>
  <si>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</si>
  <si>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</si>
  <si>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</si>
  <si>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</si>
  <si>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</si>
  <si>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</si>
  <si>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</si>
  <si>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</si>
  <si>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</si>
  <si>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</si>
  <si>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</si>
  <si>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</si>
  <si>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</si>
  <si>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</si>
  <si>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</si>
  <si>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</si>
  <si>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</si>
  <si>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</si>
  <si>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</si>
  <si>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</si>
  <si>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</si>
  <si>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</si>
  <si>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</si>
  <si>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</si>
  <si>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</si>
  <si>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</si>
  <si>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</si>
  <si>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</si>
  <si>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</si>
  <si>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</si>
  <si>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</si>
  <si>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</si>
  <si>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</si>
  <si>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</si>
  <si>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</si>
  <si>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</si>
  <si>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</si>
  <si>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</si>
  <si>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</si>
  <si>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</si>
  <si>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</si>
  <si>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</si>
  <si>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</si>
  <si>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</si>
  <si>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</si>
  <si>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</si>
  <si>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</si>
  <si>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</si>
  <si>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</si>
  <si>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</si>
  <si>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</si>
  <si>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</si>
  <si>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</si>
  <si>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</si>
  <si>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</si>
  <si>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</si>
  <si>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</si>
  <si>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</si>
  <si>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</si>
  <si>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</si>
  <si>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</si>
  <si>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</si>
  <si>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</si>
  <si>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</si>
  <si>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</si>
  <si>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</si>
  <si>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</si>
  <si>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</si>
  <si>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</si>
  <si>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</si>
  <si>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</si>
  <si>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</si>
  <si>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</si>
  <si>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</si>
  <si>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</si>
  <si>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</si>
  <si>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</si>
  <si>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</si>
  <si>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</si>
  <si>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</si>
  <si>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</si>
  <si>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</si>
  <si>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</si>
  <si>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</si>
  <si>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</si>
  <si>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</si>
  <si>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</si>
  <si>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</si>
  <si>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</si>
  <si>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</si>
  <si>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</si>
  <si>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</si>
  <si>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</si>
  <si>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</si>
  <si>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</si>
  <si>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</si>
  <si>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</si>
  <si>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</si>
  <si>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</si>
  <si>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</si>
  <si>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</si>
  <si>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</si>
  <si>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</si>
  <si>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</si>
  <si>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</si>
  <si>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</si>
  <si>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</si>
  <si>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</si>
  <si>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</si>
  <si>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</si>
  <si>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</si>
  <si>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</si>
  <si>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</si>
  <si>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</si>
  <si>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</si>
  <si>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</si>
  <si>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</si>
  <si>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</si>
  <si>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</si>
  <si>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</si>
  <si>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</si>
  <si>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</si>
  <si>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</si>
  <si>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</si>
  <si>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</si>
  <si>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</si>
  <si>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</si>
  <si>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</si>
  <si>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</si>
  <si>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</si>
  <si>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</si>
  <si>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</si>
  <si>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</si>
  <si>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</si>
  <si>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</si>
  <si>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</si>
  <si>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</si>
  <si>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</si>
  <si>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</si>
  <si>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</si>
  <si>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</si>
  <si>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</si>
  <si>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</si>
  <si>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</si>
  <si>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</si>
  <si>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</si>
  <si>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</si>
  <si>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</si>
  <si>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</si>
  <si>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</si>
  <si>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</si>
  <si>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</si>
  <si>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</si>
  <si>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</si>
  <si>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</si>
  <si>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</si>
  <si>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</si>
  <si>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</si>
  <si>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</si>
  <si>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</si>
  <si>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</si>
  <si>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</si>
  <si>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</si>
  <si>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</si>
  <si>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</si>
  <si>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</si>
  <si>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</si>
  <si>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</si>
  <si>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</si>
  <si>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</si>
  <si>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</si>
  <si>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</si>
  <si>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</si>
  <si>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</si>
  <si>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</si>
  <si>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</si>
  <si>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</si>
  <si>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</si>
  <si>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</si>
  <si>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</si>
  <si>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</si>
  <si>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</si>
  <si>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</si>
  <si>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</si>
  <si>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</si>
  <si>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</si>
  <si>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</si>
  <si>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</si>
  <si>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</si>
  <si>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</si>
  <si>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</si>
  <si>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</si>
  <si>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</si>
  <si>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</si>
  <si>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</si>
  <si>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</si>
  <si>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</si>
  <si>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</si>
  <si>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</si>
  <si>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</si>
  <si>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</si>
  <si>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</si>
  <si>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</si>
  <si>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</si>
  <si>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</si>
  <si>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</si>
  <si>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</si>
  <si>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</si>
  <si>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</si>
  <si>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</si>
  <si>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</si>
  <si>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</si>
  <si>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</si>
  <si>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</si>
  <si>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</si>
  <si>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</si>
  <si>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</si>
  <si>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</si>
  <si>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</si>
  <si>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</si>
  <si>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</si>
  <si>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</si>
  <si>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</si>
  <si>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</si>
  <si>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</si>
  <si>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</si>
  <si>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</si>
  <si>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</si>
  <si>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</si>
  <si>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</si>
  <si>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</si>
  <si>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</si>
  <si>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</si>
  <si>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</si>
  <si>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</si>
  <si>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</si>
  <si>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</si>
  <si>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</si>
  <si>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</si>
  <si>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</si>
  <si>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</si>
  <si>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</si>
  <si>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</si>
  <si>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</si>
  <si>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</si>
  <si>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</si>
  <si>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</si>
  <si>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</si>
  <si>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</si>
  <si>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</si>
  <si>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</si>
  <si>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</si>
  <si>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</si>
  <si>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</si>
  <si>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</si>
  <si>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</si>
  <si>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</si>
  <si>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</si>
  <si>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</si>
  <si>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</si>
  <si>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</si>
  <si>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</si>
  <si>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</si>
  <si>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</si>
  <si>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</si>
  <si>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</si>
  <si>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</si>
  <si>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</si>
  <si>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</si>
  <si>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</si>
  <si>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</si>
  <si>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</si>
  <si>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</si>
  <si>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</si>
  <si>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</si>
  <si>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</si>
  <si>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</si>
  <si>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</si>
  <si>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</si>
  <si>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</si>
  <si>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</si>
  <si>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</si>
  <si>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</si>
  <si>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</si>
  <si>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</si>
  <si>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</si>
  <si>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</si>
  <si>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</si>
  <si>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</si>
  <si>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</si>
  <si>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</si>
  <si>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</si>
  <si>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</si>
  <si>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</si>
  <si>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</si>
  <si>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</si>
  <si>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</si>
  <si>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</si>
  <si>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</si>
  <si>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</si>
  <si>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</si>
  <si>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</si>
  <si>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</si>
  <si>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</si>
  <si>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</si>
  <si>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</si>
  <si>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</si>
  <si>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</si>
  <si>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</si>
  <si>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</si>
  <si>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</si>
  <si>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</si>
  <si>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</si>
  <si>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</si>
  <si>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</si>
  <si>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</si>
  <si>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</si>
  <si>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</si>
  <si>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</si>
  <si>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</si>
  <si>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</si>
  <si>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</si>
  <si>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</si>
  <si>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</si>
  <si>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</si>
  <si>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</si>
  <si>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</si>
  <si>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</si>
  <si>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</si>
  <si>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</si>
  <si>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</si>
  <si>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</si>
  <si>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</si>
  <si>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</si>
  <si>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</si>
  <si>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</si>
  <si>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</si>
  <si>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</si>
  <si>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</si>
  <si>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</si>
  <si>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</si>
  <si>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</si>
  <si>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</si>
  <si>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</si>
  <si>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</si>
  <si>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</si>
  <si>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</si>
  <si>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</si>
  <si>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</si>
  <si>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</si>
  <si>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</si>
  <si>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</si>
  <si>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</si>
  <si>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</si>
  <si>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</si>
  <si>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</si>
  <si>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</si>
  <si>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</si>
  <si>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</si>
  <si>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</si>
  <si>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</si>
  <si>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</si>
  <si>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</si>
  <si>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</si>
  <si>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</si>
  <si>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</si>
  <si>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</si>
  <si>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</si>
  <si>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</si>
  <si>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</si>
  <si>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</si>
  <si>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</si>
  <si>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</si>
  <si>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</si>
  <si>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</si>
  <si>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</si>
  <si>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</si>
  <si>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</si>
  <si>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</si>
  <si>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</si>
  <si>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</si>
  <si>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</si>
  <si>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</si>
  <si>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</si>
  <si>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</si>
  <si>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</si>
  <si>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</si>
  <si>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</si>
  <si>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</si>
  <si>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</si>
  <si>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</si>
  <si>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</si>
  <si>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</si>
  <si>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</si>
  <si>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</si>
  <si>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</si>
  <si>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</si>
  <si>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</si>
  <si>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</si>
  <si>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</si>
  <si>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</si>
  <si>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</si>
  <si>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</si>
  <si>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</si>
  <si>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</si>
  <si>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</si>
  <si>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</si>
  <si>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</si>
  <si>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</si>
  <si>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</si>
  <si>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</si>
  <si>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</si>
  <si>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</si>
  <si>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</si>
  <si>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</si>
  <si>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</si>
  <si>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</si>
  <si>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</si>
  <si>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</si>
  <si>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</si>
  <si>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</si>
  <si>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</si>
  <si>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</si>
  <si>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</si>
  <si>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</si>
  <si>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</si>
  <si>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</si>
  <si>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</si>
  <si>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</si>
  <si>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</si>
  <si>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</si>
  <si>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</si>
  <si>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</si>
  <si>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</si>
  <si>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</si>
  <si>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</si>
  <si>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</si>
  <si>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</si>
  <si>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</si>
  <si>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</si>
  <si>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</si>
  <si>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</si>
  <si>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</si>
  <si>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</si>
  <si>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</si>
  <si>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</si>
  <si>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</si>
  <si>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</si>
  <si>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</si>
  <si>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</si>
  <si>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</si>
  <si>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</si>
  <si>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</si>
  <si>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</si>
  <si>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</si>
  <si>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</si>
  <si>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</si>
  <si>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</si>
  <si>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</si>
  <si>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</si>
  <si>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</si>
  <si>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</si>
  <si>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</si>
  <si>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</si>
  <si>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</si>
  <si>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</si>
  <si>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</si>
  <si>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</si>
  <si>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</si>
  <si>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</si>
  <si>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</si>
  <si>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</si>
  <si>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</si>
  <si>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</si>
  <si>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</si>
  <si>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</si>
  <si>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</si>
  <si>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</si>
  <si>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</si>
  <si>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</si>
  <si>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</si>
  <si>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</si>
  <si>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</si>
  <si>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</si>
  <si>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</si>
  <si>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</si>
  <si>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</si>
  <si>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</si>
  <si>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</si>
  <si>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</si>
  <si>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</si>
  <si>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</si>
  <si>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</si>
  <si>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</si>
  <si>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</si>
  <si>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</si>
  <si>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</si>
  <si>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</si>
  <si>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</si>
  <si>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</si>
  <si>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</si>
  <si>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</si>
  <si>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</si>
  <si>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</si>
  <si>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</si>
  <si>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</si>
  <si>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</si>
  <si>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</si>
  <si>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</si>
  <si>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</si>
  <si>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</si>
  <si>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</si>
  <si>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</si>
  <si>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</si>
  <si>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</si>
  <si>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</si>
  <si>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</si>
  <si>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</si>
  <si>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</si>
  <si>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</si>
  <si>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</si>
  <si>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</si>
  <si>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</si>
  <si>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</si>
  <si>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</si>
  <si>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</si>
  <si>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</si>
  <si>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</si>
  <si>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</si>
  <si>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</si>
  <si>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</si>
  <si>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</si>
  <si>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</si>
  <si>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</si>
  <si>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</si>
  <si>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</si>
  <si>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</si>
  <si>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</si>
  <si>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</si>
  <si>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</si>
  <si>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</si>
  <si>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</si>
  <si>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</si>
  <si>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</si>
  <si>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</si>
  <si>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</si>
  <si>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</si>
  <si>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</si>
  <si>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</si>
  <si>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</si>
  <si>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</si>
  <si>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</si>
  <si>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</si>
  <si>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</si>
  <si>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</si>
  <si>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</si>
  <si>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</si>
  <si>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</si>
  <si>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</si>
  <si>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</si>
  <si>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</si>
  <si>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</si>
  <si>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</si>
  <si>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</si>
  <si>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</si>
  <si>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</si>
  <si>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</si>
  <si>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</si>
  <si>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</si>
  <si>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</si>
  <si>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</si>
  <si>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</si>
  <si>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</si>
  <si>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</si>
  <si>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</si>
  <si>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</si>
  <si>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</si>
  <si>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</si>
  <si>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</si>
  <si>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</si>
  <si>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</si>
  <si>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</si>
  <si>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</si>
  <si>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</si>
  <si>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</si>
  <si>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</si>
  <si>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</si>
  <si>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</si>
  <si>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</si>
  <si>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</si>
  <si>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</si>
  <si>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</si>
  <si>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</si>
  <si>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</si>
  <si>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</si>
  <si>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</si>
  <si>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</si>
  <si>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</si>
  <si>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</si>
  <si>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</si>
  <si>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</si>
  <si>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</si>
  <si>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</si>
  <si>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</si>
  <si>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</si>
  <si>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</si>
  <si>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</si>
  <si>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</si>
  <si>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</si>
  <si>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</si>
  <si>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</si>
  <si>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</si>
  <si>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</si>
  <si>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</si>
  <si>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</si>
  <si>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</si>
  <si>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</si>
  <si>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</si>
  <si>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</si>
  <si>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</si>
  <si>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</si>
  <si>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</si>
  <si>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</si>
  <si>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</si>
  <si>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</si>
  <si>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</si>
  <si>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</si>
  <si>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</si>
  <si>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</si>
  <si>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</si>
  <si>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</si>
  <si>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</si>
  <si>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</si>
  <si>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</si>
  <si>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</si>
  <si>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</si>
  <si>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</si>
  <si>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</si>
  <si>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</si>
  <si>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</si>
  <si>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</si>
  <si>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</si>
  <si>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</si>
  <si>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</si>
  <si>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</si>
  <si>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</si>
  <si>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</si>
  <si>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</si>
  <si>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</si>
  <si>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</si>
  <si>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</si>
  <si>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</si>
  <si>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</si>
  <si>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</si>
  <si>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</si>
  <si>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</si>
  <si>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</si>
  <si>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</si>
  <si>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</si>
  <si>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</si>
  <si>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</si>
  <si>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</si>
  <si>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</si>
  <si>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</si>
  <si>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</si>
  <si>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</si>
  <si>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</si>
  <si>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</si>
  <si>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</si>
  <si>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</si>
  <si>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</si>
  <si>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</si>
  <si>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</si>
  <si>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</si>
  <si>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</si>
  <si>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</si>
  <si>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</si>
  <si>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</si>
  <si>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</si>
  <si>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</si>
  <si>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</si>
  <si>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</si>
  <si>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</si>
  <si>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</si>
  <si>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</si>
  <si>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</si>
  <si>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</si>
  <si>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</si>
  <si>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</si>
  <si>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</si>
  <si>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</si>
  <si>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</si>
  <si>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</si>
  <si>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</si>
  <si>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</si>
  <si>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</si>
  <si>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</si>
  <si>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</si>
  <si>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</si>
  <si>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</si>
  <si>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</si>
  <si>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</si>
  <si>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</si>
  <si>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</si>
  <si>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</si>
  <si>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</si>
  <si>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</si>
  <si>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</si>
  <si>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</si>
  <si>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</si>
  <si>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</si>
  <si>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</si>
  <si>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</si>
  <si>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</si>
  <si>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</si>
  <si>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</si>
  <si>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</si>
  <si>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</si>
  <si>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</si>
  <si>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</si>
  <si>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</si>
  <si>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</si>
  <si>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</si>
  <si>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</si>
  <si>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</si>
  <si>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</si>
  <si>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</si>
  <si>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</si>
  <si>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</si>
  <si>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</si>
  <si>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</si>
  <si>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</si>
  <si>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</si>
  <si>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</si>
  <si>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</si>
  <si>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</si>
  <si>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</si>
  <si>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</si>
  <si>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</si>
  <si>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</si>
  <si>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</si>
  <si>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</si>
  <si>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</si>
  <si>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</si>
  <si>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</si>
  <si>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</si>
  <si>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</si>
  <si>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</si>
  <si>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</si>
  <si>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</si>
  <si>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</si>
  <si>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</si>
  <si>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</si>
  <si>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</si>
  <si>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</si>
  <si>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</si>
  <si>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</si>
  <si>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</si>
  <si>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</si>
  <si>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</si>
  <si>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</si>
  <si>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</si>
  <si>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</si>
  <si>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</si>
  <si>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</si>
  <si>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</si>
  <si>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</si>
  <si>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</si>
  <si>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</si>
  <si>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</si>
  <si>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</si>
  <si>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</si>
  <si>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</si>
  <si>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</si>
  <si>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</si>
  <si>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</si>
  <si>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</si>
  <si>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</si>
  <si>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</si>
  <si>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</si>
  <si>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</si>
  <si>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</si>
  <si>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</si>
  <si>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</si>
  <si>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</si>
  <si>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</si>
  <si>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</si>
  <si>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</si>
  <si>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</si>
  <si>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</si>
  <si>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</si>
  <si>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</si>
  <si>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</si>
  <si>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</si>
  <si>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</si>
  <si>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</si>
  <si>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</si>
  <si>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</si>
  <si>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</si>
  <si>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</si>
  <si>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</si>
  <si>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</si>
  <si>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</si>
  <si>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</si>
  <si>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</si>
  <si>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</si>
  <si>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</si>
  <si>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</si>
  <si>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</si>
  <si>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</si>
  <si>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</si>
  <si>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</si>
  <si>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</si>
  <si>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</si>
  <si>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</si>
  <si>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</si>
  <si>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</si>
  <si>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</si>
  <si>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</si>
  <si>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</si>
  <si>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</si>
  <si>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</si>
  <si>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</si>
  <si>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</si>
  <si>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</si>
  <si>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</si>
  <si>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</si>
  <si>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</si>
  <si>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</si>
  <si>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</si>
  <si>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</si>
  <si>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</si>
  <si>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</si>
  <si>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</si>
  <si>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</si>
  <si>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</si>
  <si>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</si>
  <si>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</si>
  <si>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</si>
  <si>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</si>
  <si>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</si>
  <si>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</si>
  <si>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</si>
  <si>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</si>
  <si>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</si>
  <si>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</si>
  <si>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</si>
  <si>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</si>
  <si>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</si>
  <si>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</si>
  <si>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</si>
  <si>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</si>
  <si>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</si>
  <si>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</si>
  <si>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</si>
  <si>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</si>
  <si>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</si>
  <si>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</si>
  <si>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</si>
  <si>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</si>
  <si>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</si>
  <si>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</si>
  <si>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</si>
  <si>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</si>
  <si>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</si>
  <si>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</si>
  <si>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</si>
  <si>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</si>
  <si>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</si>
  <si>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</si>
  <si>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</si>
  <si>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</si>
  <si>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</si>
  <si>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</si>
  <si>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</si>
  <si>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</si>
  <si>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</si>
  <si>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</si>
  <si>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</si>
  <si>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</si>
  <si>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</si>
  <si>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</si>
  <si>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</si>
  <si>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</si>
  <si>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</si>
  <si>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</si>
  <si>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</si>
  <si>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</si>
  <si>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</si>
  <si>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</si>
  <si>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</si>
  <si>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</si>
  <si>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</si>
  <si>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</si>
  <si>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</si>
  <si>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</si>
  <si>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</si>
  <si>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</si>
  <si>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</si>
  <si>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</si>
  <si>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</si>
  <si>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</si>
  <si>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</si>
  <si>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</si>
  <si>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</si>
  <si>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</si>
  <si>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</si>
  <si>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</si>
  <si>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</si>
  <si>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</si>
  <si>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</si>
  <si>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</si>
  <si>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</si>
  <si>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</si>
  <si>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</si>
  <si>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</si>
  <si>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</si>
  <si>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</si>
  <si>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</si>
  <si>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</si>
  <si>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</si>
  <si>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</si>
  <si>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</si>
  <si>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</si>
  <si>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</si>
  <si>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</si>
  <si>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</si>
  <si>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</si>
  <si>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</si>
  <si>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</si>
  <si>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</si>
  <si>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</si>
  <si>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</si>
  <si>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</si>
  <si>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</si>
  <si>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</si>
  <si>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</si>
  <si>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</si>
  <si>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</si>
  <si>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</si>
  <si>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</si>
  <si>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</si>
  <si>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</si>
  <si>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</si>
  <si>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</si>
  <si>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</si>
  <si>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</si>
  <si>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</si>
  <si>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</si>
  <si>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</si>
  <si>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</si>
  <si>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</si>
  <si>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</si>
  <si>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</si>
  <si>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</si>
  <si>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</si>
  <si>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</si>
  <si>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</si>
  <si>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</si>
  <si>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</si>
  <si>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</si>
  <si>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</si>
  <si>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</si>
  <si>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</si>
  <si>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</si>
  <si>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</si>
  <si>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</si>
  <si>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</si>
  <si>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</si>
  <si>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</si>
  <si>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</si>
  <si>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</si>
  <si>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</si>
  <si>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</si>
  <si>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</si>
  <si>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</si>
  <si>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</si>
  <si>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</si>
  <si>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</si>
  <si>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</si>
  <si>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</si>
  <si>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</si>
  <si>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</si>
  <si>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</si>
  <si>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</si>
  <si>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</si>
  <si>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</si>
  <si>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</si>
  <si>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</si>
  <si>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</si>
  <si>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</si>
  <si>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</si>
  <si>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</si>
  <si>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</si>
  <si>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</si>
  <si>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</si>
  <si>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</si>
  <si>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</si>
  <si>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</si>
  <si>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</si>
  <si>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</si>
  <si>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</si>
  <si>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</si>
  <si>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</si>
  <si>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</si>
  <si>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</si>
  <si>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</si>
  <si>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</si>
  <si>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</si>
  <si>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</si>
  <si>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</si>
  <si>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</si>
  <si>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</si>
  <si>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</si>
  <si>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</si>
  <si>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</si>
  <si>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</si>
  <si>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</si>
  <si>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</si>
  <si>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</si>
  <si>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</si>
  <si>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</si>
  <si>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</si>
  <si>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</si>
  <si>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</si>
  <si>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</si>
  <si>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</si>
  <si>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</si>
  <si>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</si>
  <si>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</si>
  <si>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</si>
  <si>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</si>
  <si>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</si>
  <si>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</si>
  <si>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</si>
  <si>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</si>
  <si>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</si>
  <si>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</si>
  <si>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</si>
  <si>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</si>
  <si>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</si>
  <si>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</si>
  <si>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</si>
  <si>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</si>
  <si>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</si>
  <si>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</si>
  <si>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</si>
  <si>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</si>
  <si>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</si>
  <si>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</si>
  <si>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</si>
  <si>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</si>
  <si>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</si>
  <si>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</si>
  <si>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</si>
  <si>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</si>
  <si>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</si>
  <si>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</si>
  <si>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</si>
  <si>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</si>
  <si>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</si>
  <si>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</si>
  <si>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</si>
  <si>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</si>
  <si>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</si>
  <si>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</si>
  <si>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</si>
  <si>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</si>
  <si>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</si>
  <si>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</si>
  <si>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</si>
  <si>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</si>
  <si>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</si>
  <si>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</si>
  <si>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</si>
  <si>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</si>
  <si>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</si>
  <si>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</si>
  <si>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</si>
  <si>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</si>
  <si>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</si>
  <si>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</si>
  <si>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</si>
  <si>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</si>
  <si>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</si>
  <si>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</si>
  <si>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</si>
  <si>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</si>
  <si>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</si>
  <si>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</si>
  <si>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</si>
  <si>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</si>
  <si>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</si>
  <si>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</si>
  <si>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</si>
  <si>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</si>
  <si>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</si>
  <si>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</si>
  <si>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</si>
  <si>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</si>
  <si>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</si>
  <si>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</si>
  <si>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</si>
  <si>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</si>
  <si>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</si>
  <si>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</si>
  <si>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</si>
  <si>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</si>
  <si>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</si>
  <si>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</si>
  <si>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</si>
  <si>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</si>
  <si>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</si>
  <si>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</si>
  <si>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</si>
  <si>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</si>
  <si>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</si>
  <si>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</si>
  <si>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</si>
  <si>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</si>
  <si>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</si>
  <si>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</si>
  <si>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</si>
  <si>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</si>
  <si>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</si>
  <si>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</si>
  <si>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</si>
  <si>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</si>
  <si>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</si>
  <si>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</si>
  <si>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</si>
  <si>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</si>
  <si>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</si>
  <si>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</si>
  <si>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</si>
  <si>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</si>
  <si>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</si>
  <si>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</si>
  <si>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</si>
  <si>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</si>
  <si>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</si>
  <si>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</si>
  <si>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</si>
  <si>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</si>
  <si>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</si>
  <si>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</si>
  <si>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</si>
  <si>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</si>
  <si>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</si>
  <si>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</si>
  <si>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</si>
  <si>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</si>
  <si>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</si>
  <si>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</si>
  <si>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</si>
  <si>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</si>
  <si>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</si>
  <si>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</si>
  <si>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</si>
  <si>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</si>
  <si>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</si>
  <si>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</si>
  <si>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</si>
  <si>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</si>
  <si>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</si>
  <si>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</si>
  <si>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</si>
  <si>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</si>
  <si>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</si>
  <si>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</si>
  <si>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</si>
  <si>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</si>
  <si>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</si>
  <si>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</si>
  <si>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</si>
  <si>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</si>
  <si>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</si>
  <si>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</si>
  <si>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</si>
  <si>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</si>
  <si>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</si>
  <si>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</si>
  <si>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</si>
  <si>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</si>
  <si>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</si>
  <si>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</si>
  <si>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</si>
  <si>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</si>
  <si>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</si>
  <si>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</si>
  <si>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</si>
  <si>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</si>
  <si>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</si>
  <si>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</si>
  <si>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</si>
  <si>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</si>
  <si>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</si>
  <si>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</si>
  <si>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</si>
  <si>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</si>
  <si>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</si>
  <si>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</si>
  <si>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</si>
  <si>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</si>
  <si>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</si>
  <si>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</si>
  <si>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</si>
  <si>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</si>
  <si>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</si>
  <si>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</si>
  <si>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</si>
  <si>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</si>
  <si>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</si>
  <si>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</si>
  <si>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</si>
  <si>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</si>
  <si>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</si>
  <si>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</si>
  <si>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</si>
  <si>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</si>
  <si>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</si>
  <si>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</si>
  <si>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</si>
  <si>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</si>
  <si>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</si>
  <si>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</si>
  <si>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</si>
  <si>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</si>
  <si>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</si>
  <si>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</si>
  <si>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</si>
  <si>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</si>
  <si>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</si>
  <si>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</si>
  <si>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</si>
  <si>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</si>
  <si>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</si>
  <si>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</si>
  <si>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</si>
  <si>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</si>
  <si>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</si>
  <si>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</si>
  <si>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</si>
  <si>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</si>
  <si>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</si>
  <si>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</si>
  <si>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</si>
  <si>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</si>
  <si>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</si>
  <si>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</si>
  <si>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</si>
  <si>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</si>
  <si>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</si>
  <si>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</si>
  <si>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</si>
  <si>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</si>
  <si>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</si>
  <si>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</si>
  <si>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</si>
  <si>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</si>
  <si>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</si>
  <si>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</si>
  <si>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</si>
  <si>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</si>
  <si>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</si>
  <si>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</si>
  <si>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</si>
  <si>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</si>
  <si>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</si>
  <si>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</si>
  <si>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</si>
  <si>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</si>
  <si>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</si>
  <si>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</si>
  <si>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</si>
  <si>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</si>
  <si>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</si>
  <si>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</si>
  <si>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</si>
  <si>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</si>
  <si>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</si>
  <si>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</si>
  <si>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</si>
  <si>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</si>
  <si>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</si>
  <si>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</si>
  <si>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</si>
  <si>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</si>
  <si>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</si>
  <si>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</si>
  <si>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</si>
  <si>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</si>
  <si>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</si>
  <si>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</si>
  <si>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</si>
  <si>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</si>
  <si>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</si>
  <si>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</si>
  <si>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</si>
  <si>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</si>
  <si>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</si>
  <si>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</si>
  <si>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</si>
  <si>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</si>
  <si>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</si>
  <si>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</si>
  <si>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</si>
  <si>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</si>
  <si>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</si>
  <si>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</si>
  <si>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</si>
  <si>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</si>
  <si>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</si>
  <si>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</si>
  <si>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</si>
  <si>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</si>
  <si>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</si>
  <si>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</si>
  <si>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</si>
  <si>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</si>
  <si>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</si>
  <si>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</si>
  <si>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</si>
  <si>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</si>
  <si>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</si>
  <si>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</si>
  <si>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</si>
  <si>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</si>
  <si>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</si>
  <si>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</si>
  <si>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</si>
  <si>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</si>
  <si>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</si>
  <si>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</si>
  <si>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</si>
  <si>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</si>
  <si>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</si>
  <si>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</si>
  <si>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</si>
  <si>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</si>
  <si>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</si>
  <si>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</si>
  <si>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</si>
  <si>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</si>
  <si>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</si>
  <si>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</si>
  <si>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</si>
  <si>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</si>
  <si>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</si>
  <si>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</si>
  <si>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</si>
  <si>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</si>
  <si>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</si>
  <si>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</si>
  <si>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</si>
  <si>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</si>
  <si>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</si>
  <si>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</si>
  <si>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</si>
  <si>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</si>
  <si>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</si>
  <si>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</si>
  <si>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</si>
  <si>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</si>
  <si>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</si>
  <si>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</si>
  <si>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</si>
  <si>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</si>
  <si>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</si>
  <si>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</si>
  <si>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</si>
  <si>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</si>
  <si>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</si>
  <si>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</si>
  <si>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</si>
  <si>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</si>
  <si>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</si>
  <si>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</si>
  <si>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</si>
  <si>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</si>
  <si>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</si>
  <si>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</si>
  <si>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</si>
  <si>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</si>
  <si>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</si>
  <si>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</si>
  <si>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</si>
  <si>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</si>
  <si>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</si>
  <si>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</si>
  <si>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</si>
  <si>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</si>
  <si>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</si>
  <si>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</si>
  <si>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</si>
  <si>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</si>
  <si>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</si>
  <si>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</si>
  <si>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</si>
  <si>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</si>
  <si>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</si>
  <si>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</si>
  <si>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</si>
  <si>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</si>
  <si>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</si>
  <si>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</si>
  <si>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</si>
  <si>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</si>
  <si>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</si>
  <si>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</si>
  <si>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</si>
  <si>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</si>
  <si>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</si>
  <si>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</si>
  <si>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</si>
  <si>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</si>
  <si>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</si>
  <si>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</si>
  <si>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</si>
  <si>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</si>
  <si>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</si>
  <si>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</si>
  <si>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</si>
  <si>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</si>
  <si>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</si>
  <si>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</si>
  <si>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</si>
  <si>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</si>
  <si>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</si>
  <si>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</si>
  <si>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</si>
  <si>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</si>
  <si>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</si>
  <si>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</si>
  <si>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</si>
  <si>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</si>
  <si>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</si>
  <si>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</si>
  <si>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</si>
  <si>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</si>
  <si>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</si>
  <si>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</si>
  <si>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</si>
  <si>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</si>
  <si>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</si>
  <si>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</si>
  <si>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</si>
  <si>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</si>
  <si>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</si>
  <si>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</si>
  <si>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</si>
  <si>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</si>
  <si>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</si>
  <si>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</si>
  <si>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</si>
  <si>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</si>
  <si>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</si>
  <si>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</si>
  <si>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</si>
  <si>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</si>
  <si>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</si>
  <si>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</si>
  <si>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</si>
  <si>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</si>
  <si>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</si>
  <si>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</si>
  <si>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</si>
  <si>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</si>
  <si>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</si>
  <si>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</si>
  <si>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</si>
  <si>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</si>
  <si>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</si>
  <si>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</si>
  <si>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</si>
  <si>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</si>
  <si>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</si>
  <si>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</si>
  <si>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</si>
  <si>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</si>
  <si>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</si>
  <si>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</si>
  <si>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</si>
  <si>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</si>
  <si>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</si>
  <si>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</si>
  <si>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</si>
  <si>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</si>
  <si>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</si>
  <si>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</si>
  <si>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</si>
  <si>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</si>
  <si>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</si>
  <si>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</si>
  <si>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</si>
  <si>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</si>
  <si>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</si>
  <si>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</si>
  <si>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</si>
  <si>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</si>
  <si>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</si>
  <si>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</si>
  <si>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</si>
  <si>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</si>
  <si>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</si>
  <si>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</si>
  <si>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</si>
  <si>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</si>
  <si>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</si>
  <si>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</si>
  <si>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</si>
  <si>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</si>
  <si>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</si>
  <si>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</si>
  <si>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</si>
  <si>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</si>
  <si>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</si>
  <si>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</si>
  <si>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</si>
  <si>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</si>
  <si>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</si>
  <si>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</si>
  <si>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</si>
  <si>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</si>
  <si>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</si>
  <si>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</si>
  <si>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</si>
  <si>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</si>
  <si>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</si>
  <si>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</si>
  <si>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</si>
  <si>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</si>
  <si>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</si>
  <si>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</si>
  <si>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</si>
  <si>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</si>
  <si>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</si>
  <si>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</si>
  <si>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</si>
  <si>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</si>
  <si>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</si>
  <si>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</si>
  <si>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</si>
  <si>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</si>
  <si>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</si>
  <si>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</si>
  <si>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</si>
  <si>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</si>
  <si>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</si>
  <si>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</si>
  <si>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</si>
  <si>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</si>
  <si>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</si>
  <si>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</si>
  <si>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</si>
  <si>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</si>
  <si>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</si>
  <si>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</si>
  <si>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</si>
  <si>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</si>
  <si>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</si>
  <si>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</si>
  <si>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</si>
  <si>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</si>
  <si>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</si>
  <si>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</si>
  <si>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</si>
  <si>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</si>
  <si>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</si>
  <si>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</si>
  <si>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</si>
  <si>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</si>
  <si>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</si>
  <si>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</si>
  <si>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</si>
  <si>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</si>
  <si>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</si>
  <si>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</si>
  <si>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</si>
  <si>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</si>
  <si>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</si>
  <si>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</si>
  <si>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</si>
  <si>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</si>
  <si>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</si>
  <si>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</si>
  <si>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</si>
  <si>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</si>
  <si>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</si>
  <si>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</si>
  <si>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</si>
  <si>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</si>
  <si>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</si>
  <si>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</si>
  <si>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</si>
  <si>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</si>
  <si>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</si>
  <si>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</si>
  <si>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</si>
  <si>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</si>
  <si>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</si>
  <si>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</si>
  <si>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</si>
  <si>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</si>
  <si>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</si>
  <si>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</si>
  <si>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</si>
  <si>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</si>
  <si>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</si>
  <si>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</si>
  <si>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</si>
  <si>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</si>
  <si>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</si>
  <si>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</si>
  <si>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</si>
  <si>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</si>
  <si>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</si>
  <si>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</si>
  <si>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</si>
  <si>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</si>
  <si>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</si>
  <si>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</si>
  <si>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</si>
  <si>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</si>
  <si>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</si>
  <si>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</si>
  <si>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</si>
  <si>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</si>
  <si>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</si>
  <si>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</si>
  <si>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</si>
  <si>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</si>
  <si>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</si>
  <si>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</si>
  <si>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</si>
  <si>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</si>
  <si>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</si>
  <si>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</si>
  <si>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</si>
  <si>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</si>
  <si>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</si>
  <si>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</si>
  <si>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</si>
  <si>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</si>
  <si>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</si>
  <si>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</si>
  <si>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</si>
  <si>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</si>
  <si>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</si>
  <si>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</si>
  <si>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</si>
  <si>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</si>
  <si>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</si>
  <si>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</si>
  <si>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</si>
  <si>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</si>
  <si>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</si>
  <si>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</si>
  <si>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</si>
  <si>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</si>
  <si>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</si>
  <si>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</si>
  <si>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</si>
  <si>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</si>
  <si>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</si>
  <si>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</si>
  <si>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</si>
  <si>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</si>
  <si>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</si>
  <si>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</si>
  <si>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</si>
  <si>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</si>
  <si>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</si>
  <si>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</si>
  <si>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</si>
  <si>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</si>
  <si>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</si>
  <si>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</si>
  <si>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</si>
  <si>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</si>
  <si>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</si>
  <si>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</si>
  <si>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</si>
  <si>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</si>
  <si>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</si>
  <si>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</si>
  <si>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</si>
  <si>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</si>
  <si>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</si>
  <si>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</si>
  <si>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</si>
  <si>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</si>
  <si>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</si>
  <si>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</si>
  <si>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</si>
  <si>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</si>
  <si>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</si>
  <si>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</si>
  <si>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</si>
  <si>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</si>
  <si>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</si>
  <si>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</si>
  <si>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</si>
  <si>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</si>
  <si>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</si>
  <si>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</si>
  <si>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</si>
  <si>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</si>
  <si>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</si>
  <si>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</si>
  <si>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</si>
  <si>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</si>
  <si>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</si>
  <si>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</si>
  <si>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</si>
  <si>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</si>
  <si>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</si>
  <si>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</si>
  <si>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</si>
  <si>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</si>
  <si>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</si>
  <si>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</si>
  <si>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</si>
  <si>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</si>
  <si>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</si>
  <si>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</si>
  <si>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</si>
  <si>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</si>
  <si>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</si>
  <si>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</si>
  <si>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</si>
  <si>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</si>
  <si>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</si>
  <si>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</si>
  <si>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</si>
  <si>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</si>
  <si>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</si>
  <si>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</si>
  <si>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</si>
  <si>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</si>
  <si>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</si>
  <si>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</si>
  <si>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</si>
  <si>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</si>
  <si>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</si>
  <si>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</si>
  <si>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</si>
  <si>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</si>
  <si>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</si>
  <si>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</si>
  <si>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</si>
  <si>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</si>
  <si>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</si>
  <si>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</si>
  <si>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</si>
  <si>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</si>
  <si>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</si>
  <si>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</si>
  <si>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</si>
  <si>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</si>
  <si>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</si>
  <si>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</si>
  <si>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</si>
  <si>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</si>
  <si>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</si>
  <si>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</si>
  <si>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</si>
  <si>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</si>
  <si>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</si>
  <si>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</si>
  <si>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</si>
  <si>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</si>
  <si>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</si>
  <si>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</si>
  <si>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</si>
  <si>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</si>
  <si>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</si>
  <si>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</si>
  <si>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</si>
  <si>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</si>
  <si>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</si>
  <si>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</si>
  <si>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</si>
  <si>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</si>
  <si>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</si>
  <si>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</si>
  <si>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</si>
  <si>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</si>
  <si>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</si>
  <si>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</si>
  <si>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</si>
  <si>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</si>
  <si>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</si>
  <si>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</si>
  <si>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</si>
  <si>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</si>
  <si>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</si>
  <si>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</si>
  <si>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</si>
  <si>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</si>
  <si>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</si>
  <si>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</si>
  <si>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</si>
  <si>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</si>
  <si>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</si>
  <si>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</si>
  <si>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</si>
  <si>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</si>
  <si>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</si>
  <si>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</si>
  <si>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</si>
  <si>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</si>
  <si>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</si>
  <si>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</si>
  <si>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</si>
  <si>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</si>
  <si>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</si>
  <si>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</si>
  <si>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</si>
  <si>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</si>
  <si>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</si>
  <si>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</si>
  <si>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</si>
  <si>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</si>
  <si>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</si>
  <si>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</si>
  <si>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</si>
  <si>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</si>
  <si>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</si>
  <si>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</si>
  <si>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</si>
  <si>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</si>
  <si>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</si>
  <si>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</si>
  <si>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</si>
  <si>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</si>
  <si>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</si>
  <si>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</si>
  <si>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</si>
  <si>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</si>
  <si>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</si>
  <si>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</si>
  <si>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</si>
  <si>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</si>
  <si>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</si>
  <si>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</si>
  <si>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</si>
  <si>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</si>
  <si>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</si>
  <si>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</si>
  <si>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</si>
  <si>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</si>
  <si>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</si>
  <si>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</si>
  <si>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</si>
  <si>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</si>
  <si>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</si>
  <si>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</si>
  <si>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</si>
  <si>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</si>
  <si>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</si>
  <si>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</si>
  <si>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</si>
  <si>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</si>
  <si>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</si>
  <si>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</si>
  <si>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</si>
  <si>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</si>
  <si>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</si>
  <si>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</si>
  <si>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</si>
  <si>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</si>
  <si>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</si>
  <si>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</si>
  <si>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</si>
  <si>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</si>
  <si>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</si>
  <si>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</si>
  <si>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</si>
  <si>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</si>
  <si>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</si>
  <si>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</si>
  <si>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</si>
  <si>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</si>
  <si>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</si>
  <si>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</si>
  <si>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</si>
  <si>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</si>
  <si>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</si>
  <si>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</si>
  <si>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</si>
  <si>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</si>
  <si>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</si>
  <si>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</si>
  <si>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</si>
  <si>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</si>
  <si>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</si>
  <si>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</si>
  <si>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</si>
  <si>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</si>
  <si>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</si>
  <si>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</si>
  <si>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</si>
  <si>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</si>
  <si>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</si>
  <si>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</si>
  <si>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</si>
  <si>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</si>
  <si>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</si>
  <si>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</si>
  <si>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</si>
  <si>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</si>
  <si>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</si>
  <si>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</si>
  <si>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</si>
  <si>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</si>
  <si>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</si>
  <si>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</si>
  <si>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</si>
  <si>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</si>
  <si>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</si>
  <si>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</si>
  <si>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</si>
  <si>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</si>
  <si>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</si>
  <si>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</si>
  <si>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</si>
  <si>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</si>
  <si>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</si>
  <si>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</si>
  <si>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</si>
  <si>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</si>
  <si>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</si>
  <si>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</si>
  <si>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</si>
  <si>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</si>
  <si>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</si>
  <si>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</si>
  <si>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</si>
  <si>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</si>
  <si>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</si>
  <si>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</si>
  <si>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</si>
  <si>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</si>
  <si>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</si>
  <si>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</si>
  <si>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</si>
  <si>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</si>
  <si>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</si>
  <si>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</si>
  <si>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</si>
  <si>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</si>
  <si>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</si>
  <si>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</si>
  <si>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</si>
  <si>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</si>
  <si>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</si>
  <si>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</si>
  <si>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</si>
  <si>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</si>
  <si>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</si>
  <si>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</si>
  <si>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</si>
  <si>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</si>
  <si>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</si>
  <si>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</si>
  <si>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</si>
  <si>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</si>
  <si>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</si>
  <si>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</si>
  <si>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</si>
  <si>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</si>
  <si>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</si>
  <si>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</si>
  <si>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</si>
  <si>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</si>
  <si>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</si>
  <si>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</si>
  <si>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</si>
  <si>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</si>
  <si>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</si>
  <si>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</si>
  <si>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</si>
  <si>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</si>
  <si>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</si>
  <si>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</si>
  <si>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</si>
  <si>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</si>
  <si>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</si>
  <si>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</si>
  <si>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</si>
  <si>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</si>
  <si>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</si>
  <si>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</si>
  <si>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</si>
  <si>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</si>
  <si>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</si>
  <si>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</si>
  <si>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</si>
  <si>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</si>
  <si>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</si>
  <si>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</si>
  <si>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</si>
  <si>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</si>
  <si>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</si>
  <si>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</si>
  <si>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</si>
  <si>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</si>
  <si>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</si>
  <si>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</si>
  <si>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</si>
  <si>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</si>
  <si>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</si>
  <si>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</si>
  <si>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</si>
  <si>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</si>
  <si>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</si>
  <si>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</si>
  <si>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</si>
  <si>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</si>
  <si>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</si>
  <si>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</si>
  <si>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</si>
  <si>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</si>
  <si>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</si>
  <si>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</si>
  <si>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</si>
  <si>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</si>
  <si>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</si>
  <si>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</si>
  <si>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</si>
  <si>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</si>
  <si>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</si>
  <si>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</si>
  <si>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</si>
  <si>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</si>
  <si>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</si>
  <si>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</si>
  <si>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</si>
  <si>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</si>
  <si>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</si>
  <si>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</si>
  <si>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</si>
  <si>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</si>
  <si>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</si>
  <si>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</si>
  <si>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</si>
  <si>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</si>
  <si>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</si>
  <si>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</si>
  <si>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</si>
  <si>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</si>
  <si>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</si>
  <si>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</si>
  <si>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</si>
  <si>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</si>
  <si>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</si>
  <si>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</si>
  <si>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</si>
  <si>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</si>
  <si>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</si>
  <si>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</si>
  <si>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</si>
  <si>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</si>
  <si>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</si>
  <si>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</si>
  <si>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</si>
  <si>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</si>
  <si>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</si>
  <si>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</si>
  <si>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</si>
  <si>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</si>
  <si>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</si>
  <si>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</si>
  <si>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</si>
  <si>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</si>
  <si>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</si>
  <si>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</si>
  <si>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</si>
  <si>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</si>
  <si>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</si>
  <si>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</si>
  <si>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</si>
  <si>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</si>
  <si>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</si>
  <si>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</si>
  <si>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</si>
  <si>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</si>
  <si>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</si>
  <si>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</si>
  <si>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</si>
  <si>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</si>
  <si>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</si>
  <si>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</si>
  <si>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</si>
  <si>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</si>
  <si>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</si>
  <si>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</si>
  <si>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</si>
  <si>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</si>
  <si>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</si>
  <si>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</si>
  <si>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</si>
  <si>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</si>
  <si>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</si>
  <si>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</si>
  <si>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</si>
  <si>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</si>
  <si>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</si>
  <si>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</si>
  <si>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</si>
  <si>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</si>
  <si>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</si>
  <si>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</si>
  <si>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</si>
  <si>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</si>
  <si>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</si>
  <si>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</si>
  <si>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</si>
  <si>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</si>
  <si>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</si>
  <si>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</si>
  <si>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</si>
  <si>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</si>
  <si>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</si>
  <si>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</si>
  <si>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</si>
  <si>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</si>
  <si>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</si>
  <si>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</si>
  <si>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</si>
  <si>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</si>
  <si>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</si>
  <si>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</si>
  <si>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</si>
  <si>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</si>
  <si>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</si>
  <si>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</si>
  <si>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</si>
  <si>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</si>
  <si>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</si>
  <si>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</si>
  <si>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</si>
  <si>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</si>
  <si>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</si>
  <si>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</si>
  <si>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</si>
  <si>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</si>
  <si>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</si>
  <si>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</si>
  <si>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</si>
  <si>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</si>
  <si>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</si>
  <si>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</si>
  <si>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</si>
  <si>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</si>
  <si>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</si>
  <si>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</si>
  <si>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</si>
  <si>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</si>
  <si>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</si>
  <si>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</si>
  <si>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</si>
  <si>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</si>
  <si>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</si>
  <si>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</si>
  <si>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</si>
  <si>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</si>
  <si>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</si>
  <si>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</si>
  <si>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</si>
  <si>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</si>
  <si>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</si>
  <si>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</si>
  <si>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</si>
  <si>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</si>
  <si>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</si>
  <si>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</si>
  <si>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</si>
  <si>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</si>
  <si>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</si>
  <si>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</si>
  <si>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</si>
  <si>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</si>
  <si>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</si>
  <si>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</si>
  <si>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</si>
  <si>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</si>
  <si>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</si>
  <si>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</si>
  <si>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</si>
  <si>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</si>
  <si>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</si>
  <si>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</si>
  <si>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</si>
  <si>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</si>
  <si>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</si>
  <si>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</si>
  <si>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</si>
  <si>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</si>
  <si>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</si>
  <si>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</si>
  <si>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</si>
  <si>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</si>
  <si>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</si>
  <si>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</si>
  <si>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</si>
  <si>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</si>
  <si>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</si>
  <si>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</si>
  <si>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</si>
  <si>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</si>
  <si>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</si>
  <si>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</si>
  <si>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</si>
  <si>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</si>
  <si>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</si>
  <si>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</si>
  <si>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</si>
  <si>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</si>
  <si>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</si>
  <si>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</si>
  <si>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</si>
  <si>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</si>
  <si>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</si>
  <si>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</si>
  <si>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</si>
  <si>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</si>
  <si>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</si>
  <si>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</si>
  <si>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</si>
  <si>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</si>
  <si>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</si>
  <si>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</si>
  <si>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</si>
  <si>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</si>
  <si>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</si>
  <si>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</si>
  <si>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</si>
  <si>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</si>
  <si>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</si>
  <si>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</si>
  <si>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</si>
  <si>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</si>
  <si>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</si>
  <si>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</si>
  <si>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</si>
  <si>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</si>
  <si>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</si>
  <si>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</si>
  <si>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</si>
  <si>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</si>
  <si>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</si>
  <si>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</si>
  <si>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</si>
  <si>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</si>
  <si>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</si>
  <si>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</si>
  <si>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</si>
  <si>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</si>
  <si>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</si>
  <si>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</si>
  <si>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</si>
  <si>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</si>
  <si>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</si>
  <si>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</si>
  <si>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</si>
  <si>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</si>
  <si>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</si>
  <si>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</si>
  <si>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</si>
  <si>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</si>
  <si>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</si>
  <si>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</si>
  <si>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</si>
  <si>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</si>
  <si>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</si>
  <si>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</si>
  <si>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</si>
  <si>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</si>
  <si>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</si>
  <si>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</si>
  <si>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</si>
  <si>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</si>
  <si>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</si>
  <si>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</si>
  <si>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</si>
  <si>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</si>
  <si>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</si>
  <si>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</si>
  <si>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</si>
  <si>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</si>
  <si>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</si>
  <si>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</si>
  <si>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</si>
  <si>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</si>
  <si>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</si>
  <si>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</si>
  <si>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</si>
  <si>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</si>
  <si>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</si>
  <si>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</si>
  <si>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</si>
  <si>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</si>
  <si>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</si>
  <si>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</si>
  <si>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</si>
  <si>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</si>
  <si>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</si>
  <si>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</si>
  <si>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</si>
  <si>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</si>
  <si>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</si>
  <si>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</si>
  <si>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</si>
  <si>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</si>
  <si>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</si>
  <si>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</si>
  <si>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</si>
  <si>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</si>
  <si>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</si>
  <si>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</si>
  <si>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</si>
  <si>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</si>
  <si>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</si>
  <si>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</si>
  <si>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</si>
  <si>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</si>
  <si>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</si>
  <si>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</si>
  <si>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</si>
  <si>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</si>
  <si>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</si>
  <si>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</si>
  <si>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</si>
  <si>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</si>
  <si>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</si>
  <si>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</si>
  <si>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</si>
  <si>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</si>
  <si>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</si>
  <si>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</si>
  <si>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</si>
  <si>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</si>
  <si>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</si>
  <si>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</si>
  <si>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</si>
  <si>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</si>
  <si>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</si>
  <si>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</si>
  <si>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</si>
  <si>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</si>
  <si>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</si>
  <si>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</si>
  <si>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</si>
  <si>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</si>
  <si>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</si>
  <si>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</si>
  <si>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</si>
  <si>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</si>
  <si>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</si>
  <si>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</si>
  <si>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</si>
  <si>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</si>
  <si>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</si>
  <si>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</si>
  <si>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</si>
  <si>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</si>
  <si>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</si>
  <si>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</si>
  <si>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</si>
  <si>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</si>
  <si>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</si>
  <si>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</si>
  <si>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</si>
  <si>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</si>
  <si>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</si>
  <si>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</si>
  <si>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</si>
  <si>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</si>
  <si>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</si>
  <si>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</si>
  <si>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</si>
  <si>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</si>
  <si>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</si>
  <si>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</si>
  <si>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</si>
  <si>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</si>
  <si>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</si>
  <si>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</si>
  <si>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</si>
  <si>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</si>
  <si>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</si>
  <si>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</si>
  <si>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</si>
  <si>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</si>
  <si>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</si>
  <si>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</si>
  <si>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</si>
  <si>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</si>
  <si>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</si>
  <si>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</si>
  <si>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</si>
  <si>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</si>
  <si>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</si>
  <si>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</si>
  <si>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</si>
  <si>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</si>
  <si>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</si>
  <si>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</si>
  <si>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</si>
  <si>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</si>
  <si>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</si>
  <si>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</si>
  <si>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</si>
  <si>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</si>
  <si>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</si>
  <si>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</si>
  <si>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</si>
  <si>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</si>
  <si>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</si>
  <si>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</si>
  <si>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</si>
  <si>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</si>
  <si>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</si>
  <si>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</si>
  <si>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</si>
  <si>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</si>
  <si>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</si>
  <si>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</si>
  <si>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</si>
  <si>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</si>
  <si>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</si>
  <si>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</si>
  <si>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</si>
  <si>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</si>
  <si>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</si>
  <si>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</si>
  <si>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</si>
  <si>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</si>
  <si>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</si>
  <si>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</si>
  <si>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</si>
  <si>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</si>
  <si>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</si>
  <si>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</si>
  <si>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</si>
  <si>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</si>
  <si>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</si>
  <si>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</si>
  <si>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</si>
  <si>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</si>
  <si>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</si>
  <si>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</si>
  <si>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</si>
  <si>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</si>
  <si>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</si>
  <si>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</si>
  <si>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</si>
  <si>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</si>
  <si>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</si>
  <si>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</si>
  <si>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</si>
  <si>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</si>
  <si>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</si>
  <si>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</si>
  <si>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</si>
  <si>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</si>
  <si>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</si>
  <si>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</si>
  <si>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</si>
  <si>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</si>
  <si>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</si>
  <si>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</si>
  <si>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</si>
  <si>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</si>
  <si>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</si>
  <si>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</si>
  <si>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</si>
  <si>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</si>
  <si>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</si>
  <si>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</si>
  <si>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</si>
  <si>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</si>
  <si>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</si>
  <si>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</si>
  <si>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</si>
  <si>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</si>
  <si>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</si>
  <si>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</si>
  <si>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</si>
  <si>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</si>
  <si>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</si>
  <si>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</si>
  <si>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</si>
  <si>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</si>
  <si>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</si>
  <si>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</si>
  <si>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</si>
  <si>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</si>
  <si>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</si>
  <si>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</si>
  <si>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</si>
  <si>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</si>
  <si>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</si>
  <si>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</si>
  <si>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</si>
  <si>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</si>
  <si>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</si>
  <si>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</si>
  <si>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</si>
  <si>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</si>
  <si>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</si>
  <si>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</si>
  <si>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</si>
  <si>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</si>
  <si>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</si>
  <si>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</si>
  <si>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</si>
  <si>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</si>
  <si>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</si>
  <si>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</si>
  <si>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</si>
  <si>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</si>
  <si>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</si>
  <si>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</si>
  <si>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</si>
  <si>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</si>
  <si>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</si>
  <si>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</si>
  <si>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</si>
  <si>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</si>
  <si>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</si>
  <si>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</si>
  <si>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</si>
  <si>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</si>
  <si>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</si>
  <si>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</si>
  <si>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</si>
  <si>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</si>
  <si>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</si>
  <si>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</si>
  <si>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</si>
  <si>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</si>
  <si>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</si>
  <si>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</si>
  <si>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</si>
  <si>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</si>
  <si>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</si>
  <si>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</si>
  <si>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</si>
  <si>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</si>
  <si>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</si>
  <si>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</si>
  <si>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</si>
  <si>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</si>
  <si>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</si>
  <si>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</si>
  <si>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</si>
  <si>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</si>
  <si>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</si>
  <si>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</si>
  <si>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</si>
  <si>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</si>
  <si>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</si>
  <si>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</si>
  <si>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</si>
  <si>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</si>
  <si>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</si>
  <si>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</si>
  <si>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</si>
  <si>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</si>
  <si>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</si>
  <si>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</si>
  <si>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</si>
  <si>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</si>
  <si>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</si>
  <si>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</si>
  <si>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</si>
  <si>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</si>
  <si>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</si>
  <si>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</si>
  <si>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</si>
  <si>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</si>
  <si>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</si>
  <si>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</si>
  <si>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</si>
  <si>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</si>
  <si>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</si>
  <si>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</si>
  <si>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</si>
  <si>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</si>
  <si>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</si>
  <si>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</si>
  <si>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</si>
  <si>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</si>
  <si>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</si>
  <si>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</si>
  <si>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</si>
  <si>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</si>
  <si>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</si>
  <si>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</si>
  <si>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</si>
  <si>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</si>
  <si>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</si>
  <si>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</si>
  <si>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</si>
  <si>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</si>
  <si>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</si>
  <si>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</si>
  <si>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</si>
  <si>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</si>
  <si>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</si>
  <si>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</si>
  <si>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</si>
  <si>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</si>
  <si>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</si>
  <si>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</si>
  <si>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</si>
  <si>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</si>
  <si>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</si>
  <si>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</si>
  <si>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</si>
  <si>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</si>
  <si>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</si>
  <si>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</si>
  <si>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</si>
  <si>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</si>
  <si>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</si>
  <si>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</si>
  <si>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</si>
  <si>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</si>
  <si>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</si>
  <si>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</si>
  <si>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</si>
  <si>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</si>
  <si>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</si>
  <si>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</si>
  <si>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</si>
  <si>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</si>
  <si>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</si>
  <si>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</si>
  <si>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</si>
  <si>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</si>
  <si>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</si>
  <si>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</si>
  <si>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</si>
  <si>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</si>
  <si>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</si>
  <si>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</si>
  <si>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</si>
  <si>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</si>
  <si>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</si>
  <si>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</si>
  <si>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</si>
  <si>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</si>
  <si>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</si>
  <si>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</si>
  <si>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</si>
  <si>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</si>
  <si>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</si>
  <si>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</si>
  <si>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</si>
  <si>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</si>
  <si>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</si>
  <si>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</si>
  <si>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</si>
  <si>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</si>
  <si>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</si>
  <si>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</si>
  <si>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</si>
  <si>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</si>
  <si>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</si>
  <si>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</si>
  <si>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</si>
  <si>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</si>
  <si>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</si>
  <si>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</si>
  <si>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</si>
  <si>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</si>
  <si>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</si>
  <si>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</si>
  <si>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</si>
  <si>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</si>
  <si>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</si>
  <si>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</si>
  <si>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</si>
  <si>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</si>
  <si>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</si>
  <si>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</si>
  <si>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</si>
  <si>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</si>
  <si>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</si>
  <si>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</si>
  <si>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</si>
  <si>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</si>
  <si>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</si>
  <si>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</si>
  <si>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</si>
  <si>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</si>
  <si>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</si>
  <si>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</si>
  <si>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</si>
  <si>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</si>
  <si>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</si>
  <si>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</si>
  <si>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</si>
  <si>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</si>
  <si>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</si>
  <si>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</si>
  <si>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</si>
  <si>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</si>
  <si>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</si>
  <si>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</si>
  <si>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</si>
  <si>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</si>
  <si>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</si>
  <si>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</si>
  <si>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</si>
  <si>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</si>
  <si>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</si>
  <si>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</si>
  <si>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</si>
  <si>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</si>
  <si>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</si>
  <si>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</si>
  <si>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</si>
  <si>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</si>
  <si>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</si>
  <si>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</si>
  <si>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</si>
  <si>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</si>
  <si>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</si>
  <si>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</si>
  <si>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</si>
  <si>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</si>
  <si>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</si>
  <si>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</si>
  <si>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</si>
  <si>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</si>
  <si>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</si>
  <si>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</si>
  <si>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</si>
  <si>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</si>
  <si>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</si>
  <si>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</si>
  <si>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</si>
  <si>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</si>
  <si>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</si>
  <si>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</si>
  <si>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</si>
  <si>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</si>
  <si>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</si>
  <si>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</si>
  <si>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</si>
  <si>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</si>
  <si>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</si>
  <si>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</si>
  <si>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</si>
  <si>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</si>
  <si>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</si>
  <si>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</si>
  <si>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</si>
  <si>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</si>
  <si>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</si>
  <si>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</si>
  <si>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</si>
  <si>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</si>
  <si>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</si>
  <si>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</si>
  <si>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</si>
  <si>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</si>
  <si>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</si>
  <si>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</si>
  <si>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</si>
  <si>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</si>
  <si>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</si>
  <si>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</si>
  <si>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</si>
  <si>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</si>
  <si>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</si>
  <si>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</si>
  <si>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</si>
  <si>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</si>
  <si>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</si>
  <si>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</si>
  <si>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</si>
  <si>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</si>
  <si>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</si>
  <si>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</si>
  <si>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</si>
  <si>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</si>
  <si>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</si>
  <si>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</si>
  <si>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</si>
  <si>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</si>
  <si>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</si>
  <si>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</si>
  <si>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</si>
  <si>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</si>
  <si>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</si>
  <si>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</si>
  <si>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</si>
  <si>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</si>
  <si>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</si>
  <si>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</si>
  <si>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</si>
  <si>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</si>
  <si>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</si>
  <si>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</si>
  <si>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</si>
  <si>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</si>
  <si>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</si>
  <si>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</si>
  <si>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</si>
  <si>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</si>
  <si>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</si>
  <si>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</si>
  <si>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</si>
  <si>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</si>
  <si>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</si>
  <si>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</si>
  <si>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</si>
  <si>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</si>
  <si>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</si>
  <si>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</si>
  <si>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</si>
  <si>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</si>
  <si>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</si>
  <si>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</si>
  <si>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</si>
  <si>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</si>
  <si>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</si>
  <si>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</si>
  <si>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</si>
  <si>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</si>
  <si>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</si>
  <si>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</si>
  <si>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</si>
  <si>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</si>
  <si>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</si>
  <si>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</si>
  <si>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</si>
  <si>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</si>
  <si>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</si>
  <si>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</si>
  <si>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</si>
  <si>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</si>
  <si>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</si>
  <si>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</si>
  <si>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</si>
  <si>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</si>
  <si>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</si>
  <si>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</si>
  <si>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</si>
  <si>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</si>
  <si>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</si>
  <si>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</si>
  <si>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</si>
  <si>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</si>
  <si>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</si>
  <si>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</si>
  <si>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</si>
  <si>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</si>
  <si>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</si>
  <si>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</si>
  <si>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</si>
  <si>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</si>
  <si>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</si>
  <si>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</si>
  <si>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</si>
  <si>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</si>
  <si>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</si>
  <si>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</si>
  <si>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</si>
  <si>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</si>
  <si>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</si>
  <si>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</si>
  <si>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</si>
  <si>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</si>
  <si>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</si>
  <si>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</si>
  <si>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</si>
  <si>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</si>
  <si>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</si>
  <si>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</si>
  <si>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</si>
  <si>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</si>
  <si>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</si>
  <si>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</si>
  <si>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</si>
  <si>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</si>
  <si>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</si>
  <si>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</si>
  <si>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</si>
  <si>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</si>
  <si>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</si>
  <si>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</si>
  <si>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</si>
  <si>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</si>
  <si>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</si>
  <si>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</si>
  <si>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</si>
  <si>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</si>
  <si>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</si>
  <si>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</si>
  <si>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</si>
  <si>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</si>
  <si>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</si>
  <si>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</si>
  <si>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</si>
  <si>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</si>
  <si>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</si>
  <si>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</si>
  <si>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</si>
  <si>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</si>
  <si>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</si>
  <si>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</si>
  <si>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</si>
  <si>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</si>
  <si>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</si>
  <si>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</si>
  <si>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</si>
  <si>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</si>
  <si>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</si>
  <si>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</si>
  <si>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</si>
  <si>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</si>
  <si>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</si>
  <si>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</si>
  <si>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</si>
  <si>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</si>
  <si>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</si>
  <si>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</si>
  <si>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</si>
  <si>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</si>
  <si>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</si>
  <si>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</si>
  <si>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</si>
  <si>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</si>
  <si>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</si>
  <si>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</si>
  <si>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</si>
  <si>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</si>
  <si>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</si>
  <si>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</si>
  <si>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</si>
  <si>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</si>
  <si>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</si>
  <si>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</si>
  <si>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</si>
  <si>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</si>
  <si>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</si>
  <si>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</si>
  <si>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</si>
  <si>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</si>
  <si>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</si>
  <si>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</si>
  <si>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</si>
  <si>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</si>
  <si>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</si>
  <si>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</si>
  <si>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</si>
  <si>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</si>
  <si>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</si>
  <si>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</si>
  <si>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</si>
  <si>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</si>
  <si>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</si>
  <si>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</si>
  <si>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</si>
  <si>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</si>
  <si>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</si>
  <si>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</si>
  <si>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</si>
  <si>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</si>
  <si>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</si>
  <si>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</si>
  <si>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</si>
  <si>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</si>
  <si>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</si>
  <si>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</si>
  <si>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</si>
  <si>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</si>
  <si>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</si>
  <si>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</si>
  <si>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</si>
  <si>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</si>
  <si>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</si>
  <si>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</si>
  <si>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</si>
  <si>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</si>
  <si>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</si>
  <si>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</si>
  <si>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</si>
  <si>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</si>
  <si>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</si>
  <si>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</si>
  <si>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</si>
  <si>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</si>
  <si>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</si>
  <si>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</si>
  <si>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</si>
  <si>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</si>
  <si>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</si>
  <si>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</si>
  <si>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</si>
  <si>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</si>
  <si>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</si>
  <si>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</si>
  <si>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</si>
  <si>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</si>
  <si>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</si>
  <si>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</si>
  <si>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</si>
  <si>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</si>
  <si>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</si>
  <si>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</si>
  <si>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</si>
  <si>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</si>
  <si>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</si>
  <si>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</si>
  <si>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</si>
  <si>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</si>
  <si>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</si>
  <si>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</si>
  <si>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</si>
  <si>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</si>
  <si>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</si>
  <si>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</si>
  <si>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</si>
  <si>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</si>
  <si>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</si>
  <si>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</si>
  <si>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</si>
  <si>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</si>
  <si>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</si>
  <si>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</si>
  <si>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</si>
  <si>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</si>
  <si>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</si>
  <si>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</si>
  <si>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</si>
  <si>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</si>
  <si>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</si>
  <si>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</si>
  <si>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</si>
  <si>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</si>
  <si>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</si>
  <si>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</si>
  <si>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</si>
  <si>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</si>
  <si>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</si>
  <si>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</si>
  <si>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</si>
  <si>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</si>
  <si>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</si>
  <si>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</si>
  <si>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</si>
  <si>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</si>
  <si>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</si>
  <si>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</si>
  <si>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</si>
  <si>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</si>
  <si>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</si>
  <si>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</si>
  <si>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</si>
  <si>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</si>
  <si>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</si>
  <si>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</si>
  <si>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</si>
  <si>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</si>
  <si>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</si>
  <si>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</si>
  <si>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</si>
  <si>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</si>
  <si>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</si>
  <si>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</si>
  <si>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</si>
  <si>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</si>
  <si>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</si>
  <si>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</si>
  <si>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</si>
  <si>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</si>
  <si>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</si>
  <si>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</si>
  <si>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</si>
  <si>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</si>
  <si>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</si>
  <si>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</si>
  <si>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</si>
  <si>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</si>
  <si>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</si>
  <si>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</si>
  <si>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</si>
  <si>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</si>
  <si>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</si>
  <si>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</si>
  <si>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</si>
  <si>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</si>
  <si>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</si>
  <si>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</si>
  <si>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</si>
  <si>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</si>
  <si>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</si>
  <si>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</si>
  <si>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</si>
  <si>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</si>
  <si>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</si>
  <si>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</si>
  <si>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</si>
  <si>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</si>
  <si>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</si>
  <si>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</si>
  <si>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</si>
  <si>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</si>
  <si>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</si>
  <si>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</si>
  <si>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</si>
  <si>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</si>
  <si>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</si>
  <si>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</si>
  <si>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</si>
  <si>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</si>
  <si>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</si>
  <si>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</si>
  <si>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</si>
  <si>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</si>
  <si>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</si>
  <si>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</si>
  <si>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</si>
  <si>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</si>
  <si>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</si>
  <si>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</si>
  <si>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</si>
  <si>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</si>
  <si>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</si>
  <si>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</si>
  <si>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</si>
  <si>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</si>
  <si>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</si>
  <si>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</si>
  <si>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</si>
  <si>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</si>
  <si>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</si>
  <si>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</si>
  <si>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</si>
  <si>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</si>
  <si>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</si>
  <si>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</si>
  <si>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</si>
  <si>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</si>
  <si>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</si>
  <si>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</si>
  <si>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</si>
  <si>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</si>
  <si>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</si>
  <si>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</si>
  <si>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</si>
  <si>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</si>
  <si>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</si>
  <si>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</si>
  <si>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</si>
  <si>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</si>
  <si>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</si>
  <si>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</si>
  <si>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</si>
  <si>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</si>
  <si>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</si>
  <si>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</si>
  <si>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</si>
  <si>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</si>
  <si>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</si>
  <si>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</si>
  <si>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</si>
  <si>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</si>
  <si>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</si>
  <si>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</si>
  <si>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</si>
  <si>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</si>
  <si>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</si>
  <si>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</si>
  <si>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</si>
  <si>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</si>
  <si>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</si>
  <si>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</si>
  <si>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</si>
  <si>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</si>
  <si>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</si>
  <si>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</si>
  <si>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</si>
  <si>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</si>
  <si>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</si>
  <si>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</si>
  <si>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</si>
  <si>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</si>
  <si>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</si>
  <si>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</si>
  <si>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</si>
  <si>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</si>
  <si>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</si>
  <si>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</si>
  <si>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</si>
  <si>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</si>
  <si>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</si>
  <si>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</si>
  <si>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</si>
  <si>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</si>
  <si>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</si>
  <si>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</si>
  <si>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</si>
  <si>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</si>
  <si>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</si>
  <si>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</si>
  <si>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</si>
  <si>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</si>
  <si>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</si>
  <si>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</si>
  <si>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</si>
  <si>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</si>
  <si>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</si>
  <si>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</si>
  <si>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</si>
  <si>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</si>
  <si>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</si>
  <si>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</si>
  <si>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</si>
  <si>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</si>
  <si>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</si>
  <si>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</si>
  <si>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</si>
  <si>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</si>
  <si>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</si>
  <si>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</si>
  <si>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</si>
  <si>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</si>
  <si>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</si>
  <si>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</si>
  <si>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</si>
  <si>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</si>
  <si>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</si>
  <si>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</si>
  <si>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</si>
  <si>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</si>
  <si>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</si>
  <si>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</si>
  <si>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</si>
  <si>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</si>
  <si>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</si>
  <si>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</si>
  <si>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</si>
  <si>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</si>
  <si>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</si>
  <si>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</si>
  <si>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</si>
  <si>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</si>
  <si>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</si>
  <si>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</si>
  <si>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</si>
  <si>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</si>
  <si>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</si>
  <si>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</si>
  <si>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</si>
  <si>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</si>
  <si>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</si>
  <si>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</si>
  <si>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</si>
  <si>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</si>
  <si>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</si>
  <si>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</si>
  <si>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</si>
  <si>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</si>
  <si>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</si>
  <si>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</si>
  <si>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</si>
  <si>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</si>
  <si>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</si>
  <si>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</si>
  <si>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</si>
  <si>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</si>
  <si>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</si>
  <si>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</si>
  <si>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</si>
  <si>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</si>
  <si>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</si>
  <si>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</si>
  <si>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</si>
  <si>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</si>
  <si>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</si>
  <si>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</si>
  <si>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</si>
  <si>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</si>
  <si>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</si>
  <si>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</si>
  <si>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</si>
  <si>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</si>
  <si>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</si>
  <si>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</si>
  <si>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</si>
  <si>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</si>
  <si>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</si>
  <si>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</si>
  <si>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</si>
  <si>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</si>
  <si>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</si>
  <si>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</si>
  <si>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</si>
  <si>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</si>
  <si>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</si>
  <si>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</si>
  <si>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</si>
  <si>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</si>
  <si>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</si>
  <si>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</si>
  <si>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</si>
  <si>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</si>
  <si>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</si>
  <si>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</si>
  <si>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</si>
  <si>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</si>
  <si>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</si>
  <si>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</si>
  <si>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</si>
  <si>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</si>
  <si>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</si>
  <si>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</si>
  <si>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</si>
  <si>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</si>
  <si>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</si>
  <si>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</si>
  <si>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</si>
  <si>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</si>
  <si>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</si>
  <si>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</si>
  <si>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</si>
  <si>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</si>
  <si>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</si>
  <si>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</si>
  <si>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</si>
  <si>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</si>
  <si>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</si>
  <si>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</si>
  <si>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</si>
  <si>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</si>
  <si>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</si>
  <si>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</si>
  <si>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</si>
  <si>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</si>
  <si>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</si>
  <si>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</si>
  <si>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</si>
  <si>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</si>
  <si>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</si>
  <si>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</si>
  <si>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</si>
  <si>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</si>
  <si>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</si>
  <si>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</si>
  <si>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</si>
  <si>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</si>
  <si>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</si>
  <si>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</si>
  <si>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</si>
  <si>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</si>
  <si>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</si>
  <si>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</si>
  <si>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</si>
  <si>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</si>
  <si>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</si>
  <si>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</si>
  <si>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</si>
  <si>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</si>
  <si>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</si>
  <si>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</si>
  <si>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</si>
  <si>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</si>
  <si>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</si>
  <si>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</si>
  <si>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</si>
  <si>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</si>
  <si>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</si>
  <si>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</si>
  <si>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</si>
  <si>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</si>
  <si>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</si>
  <si>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</si>
  <si>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</si>
  <si>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</si>
  <si>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</si>
  <si>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</si>
  <si>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</si>
  <si>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</si>
  <si>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</si>
  <si>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</si>
  <si>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</si>
  <si>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</si>
  <si>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</si>
  <si>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</si>
  <si>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</si>
  <si>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</si>
  <si>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</si>
  <si>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</si>
  <si>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</si>
  <si>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</si>
  <si>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</si>
  <si>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</si>
  <si>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</si>
  <si>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</si>
  <si>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</si>
  <si>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</si>
  <si>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</si>
  <si>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</si>
  <si>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</si>
  <si>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</si>
  <si>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</si>
  <si>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</si>
  <si>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</si>
  <si>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</si>
  <si>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</si>
  <si>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</si>
  <si>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</si>
  <si>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</si>
  <si>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</si>
  <si>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</si>
  <si>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</si>
  <si>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</si>
  <si>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</si>
  <si>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</si>
  <si>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</si>
  <si>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</si>
  <si>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</si>
  <si>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</si>
  <si>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</si>
  <si>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</si>
  <si>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</si>
  <si>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</si>
  <si>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</si>
  <si>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</si>
  <si>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</si>
  <si>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</si>
  <si>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</si>
  <si>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</si>
  <si>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</si>
  <si>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</si>
  <si>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</si>
  <si>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</si>
  <si>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</si>
  <si>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</si>
  <si>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</si>
  <si>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</si>
  <si>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</si>
  <si>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</si>
  <si>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</si>
  <si>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</si>
  <si>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</si>
  <si>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</si>
  <si>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</si>
  <si>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</si>
  <si>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</si>
  <si>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</si>
  <si>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</si>
  <si>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</si>
  <si>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</si>
  <si>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</si>
  <si>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</si>
  <si>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</si>
  <si>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</si>
  <si>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</si>
  <si>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</si>
  <si>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</si>
  <si>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</si>
  <si>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</si>
  <si>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</si>
  <si>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</si>
  <si>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</si>
  <si>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</si>
  <si>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</si>
  <si>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</si>
  <si>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</si>
  <si>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</si>
  <si>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</si>
  <si>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</si>
  <si>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</si>
  <si>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</si>
  <si>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</si>
  <si>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</si>
  <si>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</si>
  <si>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</si>
  <si>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</si>
  <si>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</si>
  <si>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</si>
  <si>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</si>
  <si>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</si>
  <si>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</si>
  <si>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</si>
  <si>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</si>
  <si>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</si>
  <si>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</si>
  <si>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</si>
  <si>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</si>
  <si>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</si>
  <si>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</si>
  <si>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</si>
  <si>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</si>
  <si>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</si>
  <si>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</si>
  <si>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</si>
  <si>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</si>
  <si>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</si>
  <si>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</si>
  <si>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</si>
  <si>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</si>
  <si>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</si>
  <si>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</si>
  <si>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</si>
  <si>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</si>
  <si>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</si>
  <si>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</si>
  <si>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</si>
  <si>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</si>
  <si>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</si>
  <si>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</si>
  <si>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</si>
  <si>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</si>
  <si>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</si>
  <si>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</si>
  <si>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</si>
  <si>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</si>
  <si>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</si>
  <si>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</si>
  <si>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</si>
  <si>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</si>
  <si>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</si>
  <si>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</si>
  <si>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</si>
  <si>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</si>
  <si>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</si>
  <si>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</si>
  <si>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</si>
  <si>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</si>
  <si>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</si>
  <si>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</si>
  <si>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</si>
  <si>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</si>
  <si>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</si>
  <si>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</si>
  <si>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</si>
  <si>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</si>
  <si>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</si>
  <si>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</si>
  <si>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</si>
  <si>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</si>
  <si>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</si>
  <si>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</si>
  <si>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</si>
  <si>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</si>
  <si>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</si>
  <si>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</si>
  <si>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</si>
  <si>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</si>
  <si>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</si>
  <si>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</si>
  <si>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</si>
  <si>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</si>
  <si>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</si>
  <si>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</si>
  <si>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</si>
  <si>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</si>
  <si>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</si>
  <si>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</si>
  <si>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</si>
  <si>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</si>
  <si>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</si>
  <si>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</si>
  <si>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</si>
  <si>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</si>
  <si>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</si>
  <si>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</si>
  <si>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</si>
  <si>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</si>
  <si>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</si>
  <si>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</si>
  <si>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</si>
  <si>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</si>
  <si>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</si>
  <si>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</si>
  <si>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</si>
  <si>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</si>
  <si>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</si>
  <si>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</si>
  <si>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</si>
  <si>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</si>
  <si>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</si>
  <si>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</si>
  <si>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</si>
  <si>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</si>
  <si>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</si>
  <si>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</si>
  <si>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</si>
  <si>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</si>
  <si>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</si>
  <si>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</si>
  <si>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</si>
  <si>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</si>
  <si>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</si>
  <si>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</si>
  <si>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</si>
  <si>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</si>
  <si>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</si>
  <si>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</si>
  <si>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</si>
  <si>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</si>
  <si>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</si>
  <si>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</si>
  <si>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</si>
  <si>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</si>
  <si>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</si>
  <si>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</si>
  <si>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</si>
  <si>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</si>
  <si>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</si>
  <si>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</si>
  <si>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</si>
  <si>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</si>
  <si>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</si>
  <si>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</si>
  <si>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</si>
  <si>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</si>
  <si>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</si>
  <si>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</si>
  <si>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</si>
  <si>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</si>
  <si>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</si>
  <si>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</si>
  <si>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</si>
  <si>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</si>
  <si>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</si>
  <si>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</si>
  <si>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</si>
  <si>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</si>
  <si>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</si>
  <si>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</si>
  <si>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</si>
  <si>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</si>
  <si>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</si>
  <si>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</si>
  <si>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</si>
  <si>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</si>
  <si>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</si>
  <si>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</si>
  <si>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</si>
  <si>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</si>
  <si>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</si>
  <si>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</si>
  <si>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</si>
  <si>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</si>
  <si>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</si>
  <si>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</si>
  <si>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</si>
  <si>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</si>
  <si>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</si>
  <si>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</si>
  <si>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</si>
  <si>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</si>
  <si>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</si>
  <si>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</si>
  <si>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</si>
  <si>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</si>
  <si>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</si>
  <si>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</si>
  <si>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</si>
  <si>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</si>
  <si>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</si>
  <si>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</si>
  <si>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</si>
  <si>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</si>
  <si>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</si>
  <si>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</si>
  <si>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</si>
  <si>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</si>
  <si>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</si>
  <si>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</si>
  <si>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</si>
  <si>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</si>
  <si>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</si>
  <si>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</si>
  <si>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</si>
  <si>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</si>
  <si>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</si>
  <si>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</si>
  <si>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</si>
  <si>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</si>
  <si>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</si>
  <si>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</si>
  <si>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</si>
  <si>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</si>
  <si>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</si>
  <si>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</si>
  <si>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</si>
  <si>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</si>
  <si>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</si>
  <si>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</si>
  <si>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</si>
  <si>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</si>
  <si>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</si>
  <si>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</si>
  <si>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</si>
  <si>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</si>
  <si>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</si>
  <si>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</si>
  <si>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</si>
  <si>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</si>
  <si>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</si>
  <si>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</si>
  <si>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</si>
  <si>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</si>
  <si>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</si>
  <si>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</si>
  <si>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</si>
  <si>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</si>
  <si>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</si>
  <si>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</si>
  <si>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</si>
  <si>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</si>
  <si>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</si>
  <si>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</si>
  <si>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</si>
  <si>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</si>
  <si>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</si>
  <si>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</si>
  <si>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</si>
  <si>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</si>
  <si>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</si>
  <si>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</si>
  <si>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</si>
  <si>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</si>
  <si>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</si>
  <si>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</si>
  <si>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</si>
  <si>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</si>
  <si>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</si>
  <si>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</si>
  <si>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</si>
  <si>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</si>
  <si>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</si>
  <si>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</si>
  <si>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</si>
  <si>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</si>
  <si>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</si>
  <si>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</si>
  <si>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</si>
  <si>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</si>
  <si>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</si>
  <si>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</si>
  <si>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</si>
  <si>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</si>
  <si>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</si>
  <si>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</si>
  <si>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</si>
  <si>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</si>
  <si>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</si>
  <si>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</si>
  <si>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</si>
  <si>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</si>
  <si>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</si>
  <si>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</si>
  <si>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</si>
  <si>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</si>
  <si>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</si>
  <si>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</si>
  <si>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</si>
  <si>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</si>
  <si>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</si>
  <si>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</si>
  <si>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</si>
  <si>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</si>
  <si>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</si>
  <si>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</si>
  <si>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</si>
  <si>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</si>
  <si>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</si>
  <si>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</si>
  <si>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</si>
  <si>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</si>
  <si>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</si>
  <si>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</si>
  <si>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</si>
  <si>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</si>
  <si>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</si>
  <si>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</si>
  <si>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</si>
  <si>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</si>
  <si>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</si>
  <si>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</si>
  <si>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</si>
  <si>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</si>
  <si>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</si>
  <si>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</si>
  <si>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</si>
  <si>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</si>
  <si>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</si>
  <si>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</si>
  <si>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</si>
  <si>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</si>
  <si>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</si>
  <si>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</si>
  <si>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</si>
  <si>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</si>
  <si>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</si>
  <si>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</si>
  <si>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</si>
  <si>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</si>
  <si>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</si>
  <si>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</si>
  <si>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</si>
  <si>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</si>
  <si>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</si>
  <si>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</si>
  <si>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</si>
  <si>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</si>
  <si>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</si>
  <si>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</si>
  <si>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</si>
  <si>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</si>
  <si>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</si>
  <si>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</si>
  <si>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</si>
  <si>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</si>
  <si>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</si>
  <si>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</si>
  <si>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</si>
  <si>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</si>
  <si>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</si>
  <si>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</si>
  <si>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</si>
  <si>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</si>
  <si>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</si>
  <si>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</si>
  <si>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</si>
  <si>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</si>
  <si>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</si>
  <si>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</si>
  <si>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</si>
  <si>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</si>
  <si>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</si>
  <si>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</si>
  <si>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</si>
  <si>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</si>
  <si>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</si>
  <si>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</si>
  <si>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</si>
  <si>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</si>
  <si>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</si>
  <si>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</si>
  <si>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</si>
  <si>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</si>
  <si>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</si>
  <si>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</si>
  <si>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</si>
  <si>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</si>
  <si>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</si>
  <si>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</si>
  <si>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</si>
  <si>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</si>
  <si>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</si>
  <si>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</si>
  <si>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</si>
  <si>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</si>
  <si>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</si>
  <si>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</si>
  <si>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</si>
  <si>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</si>
  <si>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</si>
  <si>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</si>
  <si>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</si>
  <si>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</si>
  <si>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</si>
  <si>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</si>
  <si>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</si>
  <si>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</si>
  <si>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</si>
  <si>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</si>
  <si>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</si>
  <si>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</si>
  <si>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</si>
  <si>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</si>
  <si>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</si>
  <si>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</si>
  <si>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</si>
  <si>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</si>
  <si>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</si>
  <si>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</si>
  <si>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</si>
  <si>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</si>
  <si>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</si>
  <si>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</si>
  <si>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</si>
  <si>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</si>
  <si>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</si>
  <si>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</si>
  <si>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</si>
  <si>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</si>
  <si>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</si>
  <si>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</si>
  <si>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</si>
  <si>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</si>
  <si>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</si>
  <si>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</si>
  <si>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</si>
  <si>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</si>
  <si>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</si>
  <si>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</si>
  <si>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</si>
  <si>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</si>
  <si>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</si>
  <si>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</si>
  <si>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</si>
  <si>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</si>
  <si>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</si>
  <si>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</si>
  <si>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</si>
  <si>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</si>
  <si>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</si>
  <si>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</si>
  <si>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</si>
  <si>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</si>
  <si>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</si>
  <si>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</si>
  <si>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</si>
  <si>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</si>
  <si>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</si>
  <si>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</si>
  <si>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</si>
  <si>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</si>
  <si>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</si>
  <si>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</si>
  <si>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</si>
  <si>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</si>
  <si>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</si>
  <si>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</si>
  <si>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</si>
  <si>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</si>
  <si>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</si>
  <si>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</si>
  <si>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</si>
  <si>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</si>
  <si>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</si>
  <si>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</si>
  <si>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</si>
  <si>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</si>
  <si>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</si>
  <si>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</si>
  <si>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</si>
  <si>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</si>
  <si>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</si>
  <si>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</si>
  <si>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</si>
  <si>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</si>
  <si>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</si>
  <si>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</si>
  <si>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</si>
  <si>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</si>
  <si>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</si>
  <si>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</si>
  <si>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</si>
  <si>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</si>
  <si>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</si>
  <si>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</si>
  <si>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</si>
  <si>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</si>
  <si>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</si>
  <si>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</si>
  <si>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</si>
  <si>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</si>
  <si>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</si>
  <si>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</si>
  <si>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</si>
  <si>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</si>
  <si>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</si>
  <si>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</si>
  <si>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</si>
  <si>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</si>
  <si>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</si>
  <si>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</si>
  <si>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</si>
  <si>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</si>
  <si>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</si>
  <si>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</si>
  <si>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</si>
  <si>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</si>
  <si>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</si>
  <si>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</si>
  <si>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</si>
  <si>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</si>
  <si>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</si>
  <si>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</si>
  <si>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</si>
  <si>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</si>
  <si>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</si>
  <si>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</si>
  <si>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</si>
  <si>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</si>
  <si>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</si>
  <si>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</si>
  <si>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</si>
  <si>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</si>
  <si>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</si>
  <si>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</si>
  <si>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</si>
  <si>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</si>
  <si>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</si>
  <si>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</si>
  <si>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</si>
  <si>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</si>
  <si>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</si>
  <si>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</si>
  <si>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</si>
  <si>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</si>
  <si>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</si>
  <si>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</si>
  <si>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</si>
  <si>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</si>
  <si>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</si>
  <si>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</si>
  <si>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</si>
  <si>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</si>
  <si>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</si>
  <si>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</si>
  <si>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</si>
  <si>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</si>
  <si>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</si>
  <si>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</si>
  <si>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</si>
  <si>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</si>
  <si>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</si>
  <si>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</si>
  <si>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</si>
  <si>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</si>
  <si>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</si>
  <si>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</si>
  <si>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</si>
  <si>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</si>
  <si>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</si>
  <si>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</si>
  <si>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</si>
  <si>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</si>
  <si>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</si>
  <si>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</si>
  <si>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</si>
  <si>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</si>
  <si>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</si>
  <si>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</si>
  <si>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</si>
  <si>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</si>
  <si>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</si>
  <si>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</si>
  <si>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</si>
  <si>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</si>
  <si>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</si>
  <si>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</si>
  <si>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</si>
  <si>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</si>
  <si>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</si>
  <si>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</si>
  <si>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</si>
  <si>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</si>
  <si>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</si>
  <si>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</si>
  <si>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</si>
  <si>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</si>
  <si>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</si>
  <si>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</si>
  <si>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</si>
  <si>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</si>
  <si>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</si>
  <si>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</si>
  <si>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</si>
  <si>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</si>
  <si>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</si>
  <si>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</si>
  <si>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</si>
  <si>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</si>
  <si>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</si>
  <si>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</si>
  <si>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</si>
  <si>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</si>
  <si>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</si>
  <si>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</si>
  <si>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</si>
  <si>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</si>
  <si>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</si>
  <si>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</si>
  <si>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</si>
  <si>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</si>
  <si>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</si>
  <si>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</si>
  <si>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</si>
  <si>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</si>
  <si>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</si>
  <si>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</si>
  <si>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</si>
  <si>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</si>
  <si>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</si>
  <si>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</si>
  <si>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</si>
  <si>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</si>
  <si>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</si>
  <si>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</si>
  <si>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</si>
  <si>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</si>
  <si>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</si>
  <si>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</si>
  <si>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</si>
  <si>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</si>
  <si>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</si>
  <si>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</si>
  <si>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</si>
  <si>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</si>
  <si>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</si>
  <si>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</si>
  <si>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</si>
  <si>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</si>
  <si>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</si>
  <si>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</si>
  <si>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</si>
  <si>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</si>
  <si>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</si>
  <si>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</si>
  <si>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</si>
  <si>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</si>
  <si>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</si>
  <si>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</si>
  <si>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</si>
  <si>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</si>
  <si>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</si>
  <si>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</si>
  <si>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</si>
  <si>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</si>
  <si>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</si>
  <si>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</si>
  <si>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</si>
  <si>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</si>
  <si>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</si>
  <si>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</si>
  <si>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</si>
  <si>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</si>
  <si>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</si>
  <si>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</si>
  <si>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</si>
  <si>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</si>
  <si>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</si>
  <si>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</si>
  <si>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</si>
  <si>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</si>
  <si>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</si>
  <si>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</si>
  <si>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</si>
  <si>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</si>
  <si>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</si>
  <si>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</si>
  <si>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</si>
  <si>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</si>
  <si>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</si>
  <si>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</si>
  <si>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</si>
  <si>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</si>
  <si>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</si>
  <si>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</si>
  <si>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</si>
  <si>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</si>
  <si>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</si>
  <si>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</si>
  <si>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</si>
  <si>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</si>
  <si>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</si>
  <si>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</si>
  <si>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</si>
  <si>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</si>
  <si>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</si>
  <si>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</si>
  <si>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</si>
  <si>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</si>
  <si>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</si>
  <si>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</si>
  <si>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</si>
  <si>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</si>
  <si>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</si>
  <si>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</si>
  <si>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</si>
  <si>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</si>
  <si>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</si>
  <si>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</si>
  <si>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</si>
  <si>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</si>
  <si>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</si>
  <si>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</si>
  <si>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</si>
  <si>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</si>
  <si>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</si>
  <si>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</si>
  <si>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</si>
  <si>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</si>
  <si>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</si>
  <si>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</si>
  <si>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</si>
  <si>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</si>
  <si>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</si>
  <si>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</si>
  <si>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</si>
  <si>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</si>
  <si>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</si>
  <si>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</si>
  <si>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</si>
  <si>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</si>
  <si>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</si>
  <si>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</si>
  <si>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</si>
  <si>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</si>
  <si>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</si>
  <si>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</si>
  <si>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</si>
  <si>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</si>
  <si>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</si>
  <si>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</si>
  <si>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</si>
  <si>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</si>
  <si>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</si>
  <si>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</si>
  <si>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</si>
  <si>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</si>
  <si>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</si>
  <si>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</si>
  <si>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</si>
  <si>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</si>
  <si>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</si>
  <si>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</si>
  <si>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</si>
  <si>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</si>
  <si>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</si>
  <si>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</si>
  <si>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</si>
  <si>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</si>
  <si>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</si>
  <si>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</si>
  <si>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</si>
  <si>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</si>
  <si>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</si>
  <si>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</si>
  <si>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</si>
  <si>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</si>
  <si>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</si>
  <si>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</si>
  <si>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</si>
  <si>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</si>
  <si>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</si>
  <si>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</si>
  <si>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</si>
  <si>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</si>
  <si>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</si>
  <si>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</si>
  <si>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</si>
  <si>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</si>
  <si>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</si>
  <si>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</si>
  <si>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</si>
  <si>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</si>
  <si>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</si>
  <si>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</si>
  <si>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</si>
  <si>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</si>
  <si>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</si>
  <si>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</si>
  <si>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</si>
  <si>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</si>
  <si>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</si>
  <si>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</si>
  <si>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</si>
  <si>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</si>
  <si>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</si>
  <si>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</si>
  <si>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</si>
  <si>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</si>
  <si>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</si>
  <si>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</si>
  <si>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</si>
  <si>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</si>
  <si>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</si>
  <si>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</si>
  <si>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</si>
  <si>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</si>
  <si>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</si>
  <si>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</si>
  <si>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</si>
  <si>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</si>
  <si>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</si>
  <si>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</si>
  <si>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</si>
  <si>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</si>
  <si>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</si>
  <si>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</si>
  <si>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</si>
  <si>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</si>
  <si>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</si>
  <si>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</si>
  <si>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</si>
  <si>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</si>
  <si>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</si>
  <si>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</si>
  <si>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</si>
  <si>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</si>
  <si>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</si>
  <si>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</si>
  <si>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</si>
  <si>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</si>
  <si>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</si>
  <si>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</si>
  <si>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</si>
  <si>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</si>
  <si>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</si>
  <si>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</si>
  <si>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</si>
  <si>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</si>
  <si>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</si>
  <si>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</si>
  <si>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</si>
  <si>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</si>
  <si>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</si>
  <si>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</si>
  <si>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</si>
  <si>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</si>
  <si>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</si>
  <si>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</si>
  <si>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</si>
  <si>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</si>
  <si>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</si>
  <si>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</si>
  <si>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</si>
  <si>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</si>
  <si>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</si>
  <si>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</si>
  <si>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</si>
  <si>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</si>
  <si>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</si>
  <si>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</si>
  <si>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</si>
  <si>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</si>
  <si>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</si>
  <si>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</si>
  <si>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</si>
  <si>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</si>
  <si>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</si>
  <si>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</si>
  <si>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</si>
  <si>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</si>
  <si>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</si>
  <si>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</si>
  <si>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</si>
  <si>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</si>
  <si>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</si>
  <si>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</si>
  <si>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</si>
  <si>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</si>
  <si>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</si>
  <si>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</si>
  <si>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</si>
  <si>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</si>
  <si>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</si>
  <si>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</si>
  <si>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</si>
  <si>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</si>
  <si>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</si>
  <si>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</si>
  <si>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</si>
  <si>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</si>
  <si>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</si>
  <si>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</si>
  <si>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</si>
  <si>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</si>
  <si>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</si>
  <si>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</si>
  <si>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</si>
  <si>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</si>
  <si>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</si>
  <si>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</si>
  <si>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</si>
  <si>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</si>
  <si>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</si>
  <si>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</si>
  <si>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</si>
  <si>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</si>
  <si>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</si>
  <si>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</si>
  <si>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</si>
  <si>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</si>
  <si>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</si>
  <si>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</si>
  <si>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</si>
  <si>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</si>
  <si>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</si>
  <si>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</si>
  <si>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</si>
  <si>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</si>
  <si>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</si>
  <si>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</si>
  <si>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</si>
  <si>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</si>
  <si>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</si>
  <si>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</si>
  <si>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</si>
  <si>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</si>
  <si>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</si>
  <si>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</si>
  <si>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</si>
  <si>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</si>
  <si>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</si>
  <si>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</si>
  <si>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</si>
  <si>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</si>
  <si>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</si>
  <si>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</si>
  <si>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</si>
  <si>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</si>
  <si>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</si>
  <si>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</si>
  <si>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</si>
  <si>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</si>
  <si>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</si>
  <si>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</si>
  <si>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</si>
  <si>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</si>
  <si>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</si>
  <si>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</si>
  <si>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</si>
  <si>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</si>
  <si>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</si>
  <si>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</si>
  <si>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</si>
  <si>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</si>
  <si>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</si>
  <si>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</si>
  <si>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</si>
  <si>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</si>
  <si>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</si>
  <si>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</si>
  <si>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</si>
  <si>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</si>
  <si>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</si>
  <si>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</si>
  <si>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</si>
  <si>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</si>
  <si>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</si>
  <si>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</si>
  <si>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</si>
  <si>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</si>
  <si>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</si>
  <si>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</si>
  <si>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</si>
  <si>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</si>
  <si>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</si>
  <si>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</si>
  <si>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</si>
  <si>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</si>
  <si>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</si>
  <si>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</si>
  <si>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</si>
  <si>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</si>
  <si>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</si>
  <si>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</si>
  <si>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</si>
  <si>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</si>
  <si>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</si>
  <si>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</si>
  <si>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</si>
  <si>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</si>
  <si>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</si>
  <si>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</si>
  <si>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</si>
  <si>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</si>
  <si>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</si>
  <si>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</si>
  <si>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</si>
  <si>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</si>
  <si>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</si>
  <si>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</si>
  <si>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</si>
  <si>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</si>
  <si>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</si>
  <si>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</si>
  <si>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</si>
  <si>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</si>
  <si>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</si>
  <si>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</si>
  <si>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</si>
  <si>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</si>
  <si>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</si>
  <si>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</si>
  <si>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</si>
  <si>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</si>
  <si>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</si>
  <si>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</si>
  <si>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</si>
  <si>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</si>
  <si>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</si>
  <si>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</si>
  <si>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</si>
  <si>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</si>
  <si>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</si>
  <si>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</si>
  <si>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</si>
  <si>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</si>
  <si>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</si>
  <si>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</si>
  <si>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</si>
  <si>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</si>
  <si>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</si>
  <si>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</si>
  <si>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</si>
  <si>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</si>
  <si>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</si>
  <si>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</si>
  <si>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</si>
  <si>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</si>
  <si>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</si>
  <si>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</si>
  <si>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</si>
  <si>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</si>
  <si>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</si>
  <si>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</si>
  <si>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</si>
  <si>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</si>
  <si>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</si>
  <si>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</si>
  <si>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</si>
  <si>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</si>
  <si>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</si>
  <si>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</si>
  <si>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</si>
  <si>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</si>
  <si>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</si>
  <si>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</si>
  <si>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</si>
  <si>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</si>
  <si>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</si>
  <si>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</si>
  <si>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</si>
  <si>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</si>
  <si>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</si>
  <si>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</si>
  <si>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</si>
  <si>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</si>
  <si>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</si>
  <si>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</si>
  <si>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</si>
  <si>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</si>
  <si>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</si>
  <si>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</si>
  <si>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</si>
  <si>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</si>
  <si>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</si>
  <si>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</si>
  <si>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</si>
  <si>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</si>
  <si>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</si>
  <si>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</si>
  <si>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</si>
  <si>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</si>
  <si>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</si>
  <si>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</si>
  <si>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</si>
  <si>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</si>
  <si>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</si>
  <si>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</si>
  <si>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</si>
  <si>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</si>
  <si>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</si>
  <si>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</si>
  <si>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</si>
  <si>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</si>
  <si>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</si>
  <si>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</si>
  <si>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</si>
  <si>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</si>
  <si>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</si>
  <si>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</si>
  <si>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</si>
  <si>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</si>
  <si>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</si>
  <si>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</si>
  <si>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</si>
  <si>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</si>
  <si>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</si>
  <si>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</si>
  <si>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</si>
  <si>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</si>
  <si>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</si>
  <si>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</si>
  <si>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</si>
  <si>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</si>
  <si>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</si>
  <si>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</si>
  <si>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</si>
  <si>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</si>
  <si>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</si>
  <si>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</si>
  <si>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</si>
  <si>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</si>
  <si>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</si>
  <si>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</si>
  <si>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</si>
  <si>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</si>
  <si>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</si>
  <si>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</si>
  <si>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</si>
  <si>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</si>
  <si>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</si>
  <si>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</si>
  <si>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</si>
  <si>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</si>
  <si>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</si>
  <si>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</si>
  <si>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</si>
  <si>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</si>
  <si>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</si>
  <si>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</si>
  <si>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</si>
  <si>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</si>
  <si>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</si>
  <si>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</si>
  <si>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</si>
  <si>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</si>
  <si>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</si>
  <si>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</si>
  <si>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</si>
  <si>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</si>
  <si>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</si>
  <si>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</si>
  <si>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</si>
  <si>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</si>
  <si>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</si>
  <si>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</si>
  <si>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</si>
  <si>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</si>
  <si>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</si>
  <si>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</si>
  <si>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</si>
  <si>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</si>
  <si>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</si>
  <si>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</si>
  <si>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</si>
  <si>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</si>
  <si>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</si>
  <si>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</si>
  <si>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</si>
  <si>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</si>
  <si>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</si>
  <si>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</si>
  <si>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</si>
  <si>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</si>
  <si>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</si>
  <si>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</si>
  <si>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</si>
  <si>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</si>
  <si>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</si>
  <si>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</si>
  <si>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</si>
  <si>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</si>
  <si>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</si>
  <si>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</si>
  <si>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</si>
  <si>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</si>
  <si>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</si>
  <si>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</si>
  <si>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</si>
  <si>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</si>
  <si>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</si>
  <si>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</si>
  <si>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</si>
  <si>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</si>
  <si>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</si>
  <si>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</si>
  <si>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</si>
  <si>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</si>
  <si>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</si>
  <si>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</si>
  <si>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</si>
  <si>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</si>
  <si>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</si>
  <si>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</si>
  <si>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</si>
  <si>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</si>
  <si>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</si>
  <si>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</si>
  <si>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</si>
  <si>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</si>
  <si>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</si>
  <si>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</si>
  <si>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</si>
  <si>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</si>
  <si>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</si>
  <si>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</si>
  <si>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</si>
  <si>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</si>
  <si>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</si>
  <si>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</si>
  <si>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</si>
  <si>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</si>
  <si>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</si>
  <si>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</si>
  <si>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</si>
  <si>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</si>
  <si>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</si>
  <si>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</si>
  <si>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</si>
  <si>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</si>
  <si>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</si>
  <si>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</si>
  <si>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</si>
  <si>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</si>
  <si>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</si>
  <si>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</si>
  <si>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</si>
  <si>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</si>
  <si>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</si>
  <si>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</si>
  <si>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</si>
  <si>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</si>
  <si>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</si>
  <si>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</si>
  <si>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</si>
  <si>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</si>
  <si>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</si>
  <si>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</si>
  <si>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</si>
  <si>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</si>
  <si>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</si>
  <si>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</si>
  <si>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</si>
  <si>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</si>
  <si>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</si>
  <si>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</si>
  <si>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</si>
  <si>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</si>
  <si>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</si>
  <si>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</si>
  <si>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</si>
  <si>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</si>
  <si>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</si>
  <si>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</si>
  <si>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</si>
  <si>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</si>
  <si>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</si>
  <si>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</si>
  <si>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</si>
  <si>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</si>
  <si>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</si>
  <si>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</si>
  <si>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</si>
  <si>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</si>
  <si>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</si>
  <si>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</si>
  <si>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</si>
  <si>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</si>
  <si>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</si>
  <si>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</si>
  <si>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</si>
  <si>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</si>
  <si>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</si>
  <si>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</si>
  <si>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</si>
  <si>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</si>
  <si>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</si>
  <si>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</si>
  <si>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</si>
  <si>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</si>
  <si>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</si>
  <si>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</si>
  <si>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</si>
  <si>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</si>
  <si>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</si>
  <si>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</si>
  <si>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</si>
  <si>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</si>
  <si>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</si>
  <si>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</si>
  <si>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</si>
  <si>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</si>
  <si>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</si>
  <si>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</si>
  <si>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</si>
  <si>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</si>
  <si>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</si>
  <si>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</si>
  <si>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</si>
  <si>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</si>
  <si>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</si>
  <si>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</si>
  <si>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</si>
  <si>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</si>
  <si>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</si>
  <si>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</si>
  <si>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</si>
  <si>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</si>
  <si>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</si>
  <si>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</si>
  <si>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</si>
  <si>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</si>
  <si>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</si>
  <si>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</si>
  <si>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</si>
  <si>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</si>
  <si>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</si>
  <si>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</si>
  <si>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</si>
  <si>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</si>
  <si>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</si>
  <si>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</si>
  <si>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</si>
  <si>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</si>
  <si>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</si>
  <si>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</si>
  <si>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</si>
  <si>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</si>
  <si>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</si>
  <si>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</si>
  <si>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</si>
  <si>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</si>
  <si>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</si>
  <si>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</si>
  <si>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</si>
  <si>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</si>
  <si>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</si>
  <si>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</si>
  <si>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</si>
  <si>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</si>
  <si>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</si>
  <si>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</si>
  <si>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</si>
  <si>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</si>
  <si>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</si>
  <si>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</si>
  <si>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</si>
  <si>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</si>
  <si>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</si>
  <si>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</si>
  <si>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</si>
  <si>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</si>
  <si>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</si>
  <si>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</si>
  <si>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</si>
  <si>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</si>
  <si>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</si>
  <si>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</si>
  <si>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</si>
  <si>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</si>
  <si>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</si>
  <si>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</si>
  <si>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</si>
  <si>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</si>
  <si>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</si>
  <si>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</si>
  <si>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</si>
  <si>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</si>
  <si>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</si>
  <si>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</si>
  <si>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</si>
  <si>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</si>
  <si>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</si>
  <si>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</si>
  <si>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</si>
  <si>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</si>
  <si>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</si>
  <si>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</si>
  <si>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</si>
  <si>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</si>
  <si>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</si>
  <si>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</si>
  <si>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</si>
  <si>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</si>
  <si>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</si>
  <si>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</si>
  <si>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</si>
  <si>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</si>
  <si>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</si>
  <si>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</si>
  <si>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</si>
  <si>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</si>
  <si>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</si>
  <si>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</si>
  <si>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</si>
  <si>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</si>
  <si>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</si>
  <si>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</si>
  <si>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</si>
  <si>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</si>
  <si>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</si>
  <si>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</si>
  <si>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</si>
  <si>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</si>
  <si>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</si>
  <si>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</si>
  <si>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</si>
  <si>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</si>
  <si>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</si>
  <si>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</si>
  <si>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</si>
  <si>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</si>
  <si>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</si>
  <si>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</si>
  <si>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</si>
  <si>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</si>
  <si>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</si>
  <si>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</si>
  <si>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</si>
  <si>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</si>
  <si>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</si>
  <si>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</si>
  <si>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</si>
  <si>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</si>
  <si>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</si>
  <si>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</si>
  <si>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</si>
  <si>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</si>
  <si>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</si>
  <si>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</si>
  <si>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</si>
  <si>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</si>
  <si>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</si>
  <si>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</si>
  <si>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</si>
  <si>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</si>
  <si>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</si>
  <si>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</si>
  <si>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</si>
  <si>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</si>
  <si>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</si>
  <si>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</si>
  <si>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</si>
  <si>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</si>
  <si>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</si>
  <si>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</si>
  <si>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</si>
  <si>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</si>
  <si>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</si>
  <si>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</si>
  <si>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</si>
  <si>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</si>
  <si>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</si>
  <si>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</si>
  <si>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</si>
  <si>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</si>
  <si>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</si>
  <si>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</si>
  <si>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</si>
  <si>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</si>
  <si>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</si>
  <si>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</si>
  <si>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</si>
  <si>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</si>
  <si>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</si>
  <si>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</si>
  <si>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</si>
  <si>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</si>
  <si>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</si>
  <si>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</si>
  <si>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</si>
  <si>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</si>
  <si>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</si>
  <si>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</si>
  <si>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</si>
  <si>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</si>
  <si>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</si>
  <si>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</si>
  <si>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</si>
  <si>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</si>
  <si>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</si>
  <si>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</si>
  <si>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</si>
  <si>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</si>
  <si>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</si>
  <si>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</si>
  <si>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</si>
  <si>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</si>
  <si>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</si>
  <si>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</si>
  <si>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</si>
  <si>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</si>
  <si>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</si>
  <si>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</si>
  <si>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</si>
  <si>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</si>
  <si>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</si>
  <si>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</si>
  <si>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</si>
  <si>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</si>
  <si>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</si>
  <si>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</si>
  <si>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</si>
  <si>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</si>
  <si>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</si>
  <si>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</si>
  <si>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</si>
  <si>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</si>
  <si>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</si>
  <si>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</si>
  <si>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</si>
  <si>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</si>
  <si>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</si>
  <si>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</si>
  <si>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</si>
  <si>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</si>
  <si>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</si>
  <si>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</si>
  <si>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</si>
  <si>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</si>
  <si>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</si>
  <si>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</si>
  <si>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</si>
  <si>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</si>
  <si>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</si>
  <si>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</si>
  <si>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</si>
  <si>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</si>
  <si>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</si>
  <si>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</si>
  <si>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</si>
  <si>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</si>
  <si>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</si>
  <si>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</si>
  <si>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</si>
  <si>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</si>
  <si>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</si>
  <si>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</si>
  <si>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</si>
  <si>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</si>
  <si>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</si>
  <si>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</si>
  <si>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</si>
  <si>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</si>
  <si>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</si>
  <si>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</si>
  <si>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</si>
  <si>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</si>
  <si>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</si>
  <si>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</si>
  <si>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</si>
  <si>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</si>
  <si>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</si>
  <si>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</si>
  <si>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</si>
  <si>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</si>
  <si>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</si>
  <si>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</si>
  <si>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</si>
  <si>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</si>
  <si>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</si>
  <si>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</si>
  <si>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</si>
  <si>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</si>
  <si>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</si>
  <si>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</si>
  <si>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</si>
  <si>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</si>
  <si>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</si>
  <si>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</si>
  <si>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</si>
  <si>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</si>
  <si>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</si>
  <si>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</si>
  <si>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</si>
  <si>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</si>
  <si>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</si>
  <si>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</si>
  <si>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</si>
  <si>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</si>
  <si>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</si>
  <si>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</si>
  <si>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</si>
  <si>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</si>
  <si>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</si>
  <si>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</si>
  <si>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</si>
  <si>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</si>
  <si>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</si>
  <si>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</si>
  <si>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</si>
  <si>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</si>
  <si>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</si>
  <si>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</si>
  <si>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</si>
  <si>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</si>
  <si>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</si>
  <si>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</si>
  <si>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</si>
  <si>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</si>
  <si>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</si>
  <si>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</si>
  <si>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</si>
  <si>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</si>
  <si>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</si>
  <si>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</si>
  <si>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</si>
  <si>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</si>
  <si>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</si>
  <si>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</si>
  <si>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</si>
  <si>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</si>
  <si>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</si>
  <si>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</si>
  <si>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</si>
  <si>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</si>
  <si>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</si>
  <si>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</si>
  <si>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</si>
  <si>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</si>
  <si>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</si>
  <si>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</si>
  <si>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</si>
  <si>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</si>
  <si>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</si>
  <si>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</si>
  <si>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</si>
  <si>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</si>
  <si>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</si>
  <si>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</si>
  <si>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</si>
  <si>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</si>
  <si>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</si>
  <si>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</si>
  <si>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</si>
  <si>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</si>
  <si>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</si>
  <si>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</si>
  <si>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</si>
  <si>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</si>
  <si>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</si>
  <si>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</si>
  <si>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</si>
  <si>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</si>
  <si>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</si>
  <si>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</si>
  <si>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</si>
  <si>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</si>
  <si>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</si>
  <si>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</si>
  <si>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</si>
  <si>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</si>
  <si>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</si>
  <si>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</si>
  <si>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</si>
  <si>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</si>
  <si>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</si>
  <si>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</si>
  <si>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</si>
  <si>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</si>
  <si>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</si>
  <si>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</si>
  <si>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</si>
  <si>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</si>
  <si>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</si>
  <si>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</si>
  <si>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</si>
  <si>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</si>
  <si>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</si>
  <si>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</si>
  <si>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</si>
  <si>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</si>
  <si>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</si>
  <si>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</si>
  <si>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</si>
  <si>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</si>
  <si>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</si>
  <si>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</si>
  <si>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</si>
  <si>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</si>
  <si>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</si>
  <si>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</si>
  <si>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</si>
  <si>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</si>
  <si>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</si>
  <si>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</si>
  <si>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</si>
  <si>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</si>
  <si>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</si>
  <si>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</si>
  <si>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</si>
  <si>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</si>
  <si>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</si>
  <si>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</si>
  <si>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</si>
  <si>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</si>
  <si>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</si>
  <si>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</si>
  <si>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</si>
  <si>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</si>
  <si>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</si>
  <si>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</si>
  <si>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</si>
  <si>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</si>
  <si>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</si>
  <si>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</si>
  <si>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</si>
  <si>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</si>
  <si>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</si>
  <si>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</si>
  <si>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</si>
  <si>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</si>
  <si>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</si>
  <si>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</si>
  <si>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</si>
  <si>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</si>
  <si>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</si>
  <si>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</si>
  <si>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</si>
  <si>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</si>
  <si>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</si>
  <si>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</si>
  <si>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</si>
  <si>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</si>
  <si>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</si>
  <si>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</si>
  <si>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</si>
  <si>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</si>
  <si>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</si>
  <si>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</si>
  <si>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</si>
  <si>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</si>
  <si>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</si>
  <si>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</si>
  <si>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</si>
  <si>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</si>
  <si>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</si>
  <si>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</si>
  <si>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</si>
  <si>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</si>
  <si>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</si>
  <si>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</si>
  <si>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</si>
  <si>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</si>
  <si>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</si>
  <si>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</si>
  <si>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</si>
  <si>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</si>
  <si>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</si>
  <si>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</si>
  <si>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</si>
  <si>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</si>
  <si>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</si>
  <si>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</si>
  <si>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</si>
  <si>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</si>
  <si>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</si>
  <si>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</si>
  <si>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</si>
  <si>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</si>
  <si>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</si>
  <si>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</si>
  <si>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</si>
  <si>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</si>
  <si>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</si>
  <si>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</si>
  <si>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</si>
  <si>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</si>
  <si>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</si>
  <si>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</si>
  <si>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</si>
  <si>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</si>
  <si>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</si>
  <si>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</si>
  <si>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</si>
  <si>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</si>
  <si>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</si>
  <si>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</si>
  <si>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</si>
  <si>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</si>
  <si>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</si>
  <si>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</si>
  <si>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</si>
  <si>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</si>
  <si>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</si>
  <si>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</si>
  <si>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</si>
  <si>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</si>
  <si>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</si>
  <si>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</si>
  <si>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</si>
  <si>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</si>
  <si>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</si>
  <si>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</si>
  <si>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</si>
  <si>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</si>
  <si>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</si>
  <si>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</si>
  <si>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</si>
  <si>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</si>
  <si>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</si>
  <si>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</si>
  <si>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</si>
  <si>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</si>
  <si>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</si>
  <si>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</si>
  <si>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</si>
  <si>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</si>
  <si>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</si>
  <si>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</si>
  <si>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</si>
  <si>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</si>
  <si>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</si>
  <si>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</si>
  <si>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</si>
  <si>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</si>
  <si>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</si>
  <si>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</si>
  <si>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</si>
  <si>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</si>
  <si>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</si>
  <si>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</si>
  <si>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</si>
  <si>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</si>
  <si>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</si>
  <si>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</si>
  <si>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</si>
  <si>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</si>
  <si>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</si>
  <si>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</si>
  <si>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</si>
  <si>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</si>
  <si>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</si>
  <si>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</si>
  <si>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</si>
  <si>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</si>
  <si>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</si>
  <si>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</si>
  <si>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</si>
  <si>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</si>
  <si>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</si>
  <si>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</si>
  <si>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</si>
  <si>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</si>
  <si>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</si>
  <si>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</si>
  <si>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</si>
  <si>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</si>
  <si>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</si>
  <si>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</si>
  <si>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</si>
  <si>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</si>
  <si>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</si>
  <si>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</si>
  <si>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</si>
  <si>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</si>
  <si>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</si>
  <si>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</si>
  <si>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</si>
  <si>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</si>
  <si>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</si>
  <si>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</si>
  <si>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</si>
  <si>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</si>
  <si>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</si>
  <si>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</si>
  <si>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</si>
  <si>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</si>
  <si>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</si>
  <si>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</si>
  <si>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</si>
  <si>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</si>
  <si>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</si>
  <si>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</si>
  <si>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</si>
  <si>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</si>
  <si>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</si>
  <si>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</si>
  <si>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</si>
  <si>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</si>
  <si>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</si>
  <si>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</si>
  <si>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</si>
  <si>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</si>
  <si>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</si>
  <si>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</si>
  <si>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</si>
  <si>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</si>
  <si>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</si>
  <si>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</si>
  <si>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</si>
  <si>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</si>
  <si>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</si>
  <si>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</si>
  <si>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</si>
  <si>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</si>
  <si>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</si>
  <si>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</si>
  <si>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</si>
  <si>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</si>
  <si>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</si>
  <si>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</si>
  <si>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</si>
  <si>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</si>
  <si>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</si>
  <si>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</si>
  <si>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</si>
  <si>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</si>
  <si>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</si>
  <si>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</si>
  <si>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</si>
  <si>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</si>
  <si>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</si>
  <si>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</si>
  <si>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</si>
  <si>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</si>
  <si>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</si>
  <si>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</si>
  <si>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</si>
  <si>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</si>
  <si>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</si>
  <si>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</si>
  <si>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</si>
  <si>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</si>
  <si>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</si>
  <si>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</si>
  <si>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</si>
  <si>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</si>
  <si>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</si>
  <si>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</si>
  <si>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</si>
  <si>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</si>
  <si>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</si>
  <si>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</si>
  <si>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</si>
  <si>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</si>
  <si>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</si>
  <si>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</si>
  <si>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</si>
  <si>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</si>
  <si>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</si>
  <si>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</si>
  <si>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</si>
  <si>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</si>
  <si>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</si>
  <si>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</si>
  <si>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</si>
  <si>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</si>
  <si>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</si>
  <si>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</si>
  <si>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</si>
  <si>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</si>
  <si>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</si>
  <si>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</si>
  <si>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</si>
  <si>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</si>
  <si>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</si>
  <si>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</si>
  <si>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</si>
  <si>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</si>
  <si>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</si>
  <si>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</si>
  <si>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</si>
  <si>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</si>
  <si>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</si>
  <si>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</si>
  <si>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</si>
  <si>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</si>
  <si>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</si>
  <si>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</si>
  <si>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</si>
  <si>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</si>
  <si>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</si>
  <si>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</si>
  <si>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</si>
  <si>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</si>
  <si>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</si>
  <si>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</si>
  <si>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</si>
  <si>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</si>
  <si>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</si>
  <si>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</si>
  <si>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</si>
  <si>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</si>
  <si>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</si>
  <si>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</si>
  <si>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</si>
  <si>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</si>
  <si>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</si>
  <si>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</si>
  <si>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</si>
  <si>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</si>
  <si>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</si>
  <si>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</si>
  <si>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</si>
  <si>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</si>
  <si>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</si>
  <si>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</si>
  <si>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</si>
  <si>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</si>
  <si>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</si>
  <si>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</si>
  <si>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</si>
  <si>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</si>
  <si>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</si>
  <si>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</si>
  <si>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</si>
  <si>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</si>
  <si>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</si>
  <si>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</si>
  <si>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</si>
  <si>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</si>
  <si>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</si>
  <si>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</si>
  <si>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</si>
  <si>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</si>
  <si>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</si>
  <si>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</si>
  <si>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</si>
  <si>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</si>
  <si>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</si>
  <si>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</si>
  <si>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</si>
  <si>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</si>
  <si>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</si>
  <si>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</si>
  <si>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</si>
  <si>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</si>
  <si>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</si>
  <si>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</si>
  <si>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</si>
  <si>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</si>
  <si>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</si>
  <si>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</si>
  <si>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</si>
  <si>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</si>
  <si>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</si>
  <si>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</si>
  <si>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</si>
  <si>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</si>
  <si>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</si>
  <si>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</si>
  <si>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</si>
  <si>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</si>
  <si>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</si>
  <si>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</si>
  <si>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</si>
  <si>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</si>
  <si>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</si>
  <si>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</si>
  <si>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</si>
  <si>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</si>
  <si>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</si>
  <si>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</si>
  <si>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</si>
  <si>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</si>
  <si>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</si>
  <si>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</si>
  <si>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</si>
  <si>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</si>
  <si>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</si>
  <si>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</si>
  <si>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</si>
  <si>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</si>
  <si>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</si>
  <si>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</si>
  <si>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</si>
  <si>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</si>
  <si>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</si>
  <si>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</si>
  <si>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</si>
  <si>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</si>
  <si>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</si>
  <si>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</si>
  <si>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</si>
  <si>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</si>
  <si>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</si>
  <si>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</si>
  <si>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</si>
  <si>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</si>
  <si>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</si>
  <si>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</si>
  <si>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</si>
  <si>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</si>
  <si>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</si>
  <si>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</si>
  <si>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</si>
  <si>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</si>
  <si>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</si>
  <si>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</si>
  <si>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</si>
  <si>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</si>
  <si>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</si>
  <si>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</si>
  <si>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</si>
  <si>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</si>
  <si>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</si>
  <si>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</si>
  <si>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</si>
  <si>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</si>
  <si>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</si>
  <si>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</si>
  <si>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</si>
  <si>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</si>
  <si>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</si>
  <si>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</si>
  <si>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</si>
  <si>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</si>
  <si>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</si>
  <si>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</si>
  <si>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</si>
  <si>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</si>
  <si>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</si>
  <si>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</si>
  <si>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</si>
  <si>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</si>
  <si>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</si>
  <si>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</si>
  <si>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</si>
  <si>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</si>
  <si>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</si>
  <si>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</si>
  <si>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</si>
  <si>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</si>
  <si>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</si>
  <si>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</si>
  <si>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</si>
  <si>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</si>
  <si>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</si>
  <si>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</si>
  <si>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</si>
  <si>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</si>
  <si>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</si>
  <si>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</si>
  <si>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</si>
  <si>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</si>
  <si>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</si>
  <si>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</si>
  <si>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</si>
  <si>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</si>
  <si>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</si>
  <si>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</si>
  <si>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</si>
  <si>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</si>
  <si>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</si>
  <si>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</si>
  <si>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</si>
  <si>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</si>
  <si>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</si>
  <si>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</si>
  <si>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</si>
  <si>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</si>
  <si>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</si>
  <si>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</si>
  <si>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</si>
  <si>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</si>
  <si>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</si>
  <si>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</si>
  <si>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</si>
  <si>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</si>
  <si>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</si>
  <si>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</si>
  <si>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</si>
  <si>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</si>
  <si>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</si>
  <si>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</si>
  <si>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</si>
  <si>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</si>
  <si>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</si>
  <si>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</si>
  <si>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</si>
  <si>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</si>
  <si>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</si>
  <si>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</si>
  <si>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</si>
  <si>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</si>
  <si>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</si>
  <si>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</si>
  <si>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</si>
  <si>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</si>
  <si>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</si>
  <si>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</si>
  <si>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</si>
  <si>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</si>
  <si>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</si>
  <si>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</si>
  <si>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</si>
  <si>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</si>
  <si>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</si>
  <si>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</si>
  <si>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</si>
  <si>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</si>
  <si>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</si>
  <si>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</si>
  <si>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</si>
  <si>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</si>
  <si>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</si>
  <si>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</si>
  <si>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</si>
  <si>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</si>
  <si>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</si>
  <si>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</si>
  <si>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</si>
  <si>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</si>
  <si>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</si>
  <si>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</si>
  <si>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</si>
  <si>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</si>
  <si>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</si>
  <si>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</si>
  <si>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</si>
  <si>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</si>
  <si>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</si>
  <si>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</si>
  <si>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</si>
  <si>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</si>
  <si>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</si>
  <si>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</si>
  <si>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</si>
  <si>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</si>
  <si>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</si>
  <si>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</si>
  <si>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</si>
  <si>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</si>
  <si>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</si>
  <si>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</si>
  <si>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</si>
  <si>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</si>
  <si>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</si>
  <si>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</si>
  <si>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</si>
  <si>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</si>
  <si>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</si>
  <si>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</si>
  <si>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</si>
  <si>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</si>
  <si>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</si>
  <si>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</si>
  <si>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</si>
  <si>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</si>
  <si>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</si>
  <si>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</si>
  <si>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</si>
  <si>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</si>
  <si>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</si>
  <si>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</si>
  <si>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</si>
  <si>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</si>
  <si>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</si>
  <si>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</si>
  <si>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</si>
  <si>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</si>
  <si>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</si>
  <si>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</si>
  <si>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</si>
  <si>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</si>
  <si>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</si>
  <si>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</si>
  <si>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</si>
  <si>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</si>
  <si>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</si>
  <si>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</si>
  <si>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</si>
  <si>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</si>
  <si>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</si>
  <si>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</si>
  <si>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</si>
  <si>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</si>
  <si>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</si>
  <si>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</si>
  <si>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</si>
  <si>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</si>
  <si>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</si>
  <si>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</si>
  <si>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</si>
  <si>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</si>
  <si>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</si>
  <si>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</si>
  <si>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</si>
  <si>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</si>
  <si>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</si>
  <si>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</si>
  <si>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</si>
  <si>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</si>
  <si>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</si>
  <si>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</si>
  <si>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</si>
  <si>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</si>
  <si>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</si>
  <si>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</si>
  <si>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</si>
  <si>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</si>
  <si>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</si>
  <si>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</si>
  <si>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</si>
  <si>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</si>
  <si>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</si>
  <si>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</si>
  <si>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</si>
  <si>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</si>
  <si>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</si>
  <si>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</si>
  <si>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</si>
  <si>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</si>
  <si>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</si>
  <si>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</si>
  <si>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</si>
  <si>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</si>
  <si>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</si>
  <si>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</si>
  <si>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</si>
  <si>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</si>
  <si>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</si>
  <si>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</si>
  <si>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</si>
  <si>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</si>
  <si>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</si>
  <si>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</si>
  <si>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</si>
  <si>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</si>
  <si>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</si>
  <si>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</si>
  <si>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</si>
  <si>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</si>
  <si>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</si>
  <si>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</si>
  <si>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</si>
  <si>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</si>
  <si>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</si>
  <si>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</si>
  <si>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</si>
  <si>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</si>
  <si>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</si>
  <si>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</si>
  <si>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</si>
  <si>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</si>
  <si>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</si>
  <si>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</si>
  <si>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</si>
  <si>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</si>
  <si>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</si>
  <si>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</si>
  <si>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</si>
  <si>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</si>
  <si>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</si>
  <si>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</si>
  <si>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</si>
  <si>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</si>
  <si>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</si>
  <si>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</si>
  <si>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</si>
  <si>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</si>
  <si>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</si>
  <si>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</si>
  <si>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</si>
  <si>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</si>
  <si>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</si>
  <si>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</si>
  <si>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</si>
  <si>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</si>
  <si>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</si>
  <si>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</si>
  <si>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</si>
  <si>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</si>
  <si>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</si>
  <si>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</si>
  <si>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</si>
  <si>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</si>
  <si>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</si>
  <si>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</si>
  <si>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</si>
  <si>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</si>
  <si>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</si>
  <si>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</si>
  <si>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</si>
  <si>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</si>
  <si>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</si>
  <si>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</si>
  <si>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</si>
  <si>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</si>
  <si>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</si>
  <si>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</si>
  <si>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</si>
  <si>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</si>
  <si>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</si>
  <si>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</si>
  <si>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</si>
  <si>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</si>
  <si>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</si>
  <si>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</si>
  <si>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</si>
  <si>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</si>
  <si>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</si>
  <si>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</si>
  <si>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</si>
  <si>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</si>
  <si>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</si>
  <si>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</si>
  <si>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</si>
  <si>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</si>
  <si>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</si>
  <si>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</si>
  <si>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</si>
  <si>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</si>
  <si>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</si>
  <si>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</si>
  <si>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</si>
  <si>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</si>
  <si>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</si>
  <si>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</si>
  <si>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</si>
  <si>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</si>
  <si>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</si>
  <si>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</si>
  <si>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</si>
  <si>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</si>
  <si>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</si>
  <si>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</si>
  <si>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</si>
  <si>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</si>
  <si>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</si>
  <si>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</si>
  <si>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</si>
  <si>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</si>
  <si>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</si>
  <si>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</si>
  <si>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</si>
  <si>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</si>
  <si>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</si>
  <si>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</si>
  <si>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</si>
  <si>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</si>
  <si>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</si>
  <si>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</si>
  <si>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</si>
  <si>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</si>
  <si>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</si>
  <si>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</si>
  <si>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</si>
  <si>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</si>
  <si>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</si>
  <si>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</si>
  <si>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</si>
  <si>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</si>
  <si>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</si>
  <si>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</si>
  <si>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</si>
  <si>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</si>
  <si>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</si>
  <si>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</si>
  <si>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</si>
  <si>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</si>
  <si>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</si>
  <si>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</si>
  <si>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</si>
  <si>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</si>
  <si>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</si>
  <si>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</si>
  <si>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</si>
  <si>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</si>
  <si>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</si>
  <si>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</si>
  <si>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</si>
  <si>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</si>
  <si>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</si>
  <si>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</si>
  <si>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</si>
  <si>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</si>
  <si>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</si>
  <si>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</si>
  <si>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</si>
  <si>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</si>
  <si>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</si>
  <si>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</si>
  <si>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</si>
  <si>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</si>
  <si>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</si>
  <si>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</si>
  <si>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</si>
  <si>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</si>
  <si>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</si>
  <si>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</si>
  <si>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</si>
  <si>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</si>
  <si>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</si>
  <si>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</si>
  <si>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</si>
  <si>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</si>
  <si>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</si>
  <si>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</si>
  <si>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</si>
  <si>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</si>
  <si>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</si>
  <si>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</si>
  <si>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</si>
  <si>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</si>
  <si>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</si>
  <si>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</si>
  <si>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</si>
  <si>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</si>
  <si>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</si>
  <si>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</si>
  <si>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</si>
  <si>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</si>
  <si>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</si>
  <si>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</si>
  <si>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</si>
  <si>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</si>
  <si>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</si>
  <si>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</si>
  <si>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</si>
  <si>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</si>
  <si>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</si>
  <si>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</si>
  <si>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</si>
  <si>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</si>
  <si>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</si>
  <si>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</si>
  <si>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</si>
  <si>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</si>
  <si>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</si>
  <si>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</si>
  <si>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</si>
  <si>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</si>
  <si>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</si>
  <si>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</si>
  <si>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</si>
  <si>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</si>
  <si>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</si>
  <si>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</si>
  <si>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</si>
  <si>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</si>
  <si>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</si>
  <si>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</si>
  <si>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</si>
  <si>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</si>
  <si>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</si>
  <si>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</si>
  <si>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</si>
  <si>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</si>
  <si>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</si>
  <si>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</si>
  <si>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</si>
  <si>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</si>
  <si>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</si>
  <si>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</si>
  <si>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</si>
  <si>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</si>
  <si>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</si>
  <si>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</si>
  <si>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</si>
  <si>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</si>
  <si>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</si>
  <si>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</si>
  <si>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</si>
  <si>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</si>
  <si>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</si>
  <si>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</si>
  <si>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</si>
  <si>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</si>
  <si>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</si>
  <si>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</si>
  <si>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</si>
  <si>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</si>
  <si>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</si>
  <si>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</si>
  <si>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</si>
  <si>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</si>
  <si>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</si>
  <si>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</si>
  <si>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</si>
  <si>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</si>
  <si>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</si>
  <si>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</si>
  <si>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</si>
  <si>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</si>
  <si>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</si>
  <si>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</si>
  <si>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</si>
  <si>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</si>
  <si>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</si>
  <si>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</si>
  <si>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</si>
  <si>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</si>
  <si>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</si>
  <si>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</si>
  <si>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</si>
  <si>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</si>
  <si>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</si>
  <si>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</si>
  <si>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</si>
  <si>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</si>
  <si>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</si>
  <si>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</si>
  <si>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</si>
  <si>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</si>
  <si>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</si>
  <si>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</si>
  <si>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</si>
  <si>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</si>
  <si>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</si>
  <si>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</si>
  <si>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</si>
  <si>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</si>
  <si>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</si>
  <si>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</si>
  <si>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</si>
  <si>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</si>
  <si>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</si>
  <si>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</si>
  <si>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</si>
  <si>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</si>
  <si>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</si>
  <si>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</si>
  <si>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</si>
  <si>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</si>
  <si>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</si>
  <si>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</si>
  <si>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</si>
  <si>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</si>
  <si>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</si>
  <si>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</si>
  <si>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</si>
  <si>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</si>
  <si>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</si>
  <si>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</si>
  <si>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</si>
  <si>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</si>
  <si>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</si>
  <si>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</si>
  <si>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</si>
  <si>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</si>
  <si>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</si>
  <si>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</si>
  <si>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</si>
  <si>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</si>
  <si>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</si>
  <si>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</si>
  <si>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</si>
  <si>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</si>
  <si>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</si>
  <si>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</si>
  <si>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</si>
  <si>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</si>
  <si>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</si>
  <si>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</si>
  <si>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</si>
  <si>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</si>
  <si>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</si>
  <si>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</si>
  <si>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</si>
  <si>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</si>
  <si>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</si>
  <si>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</si>
  <si>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</si>
  <si>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</si>
  <si>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</si>
  <si>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</si>
  <si>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</si>
  <si>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</si>
  <si>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</si>
  <si>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</si>
  <si>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</si>
  <si>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</si>
  <si>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</si>
  <si>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</si>
  <si>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</si>
  <si>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</si>
  <si>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</si>
  <si>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</si>
  <si>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</si>
  <si>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</si>
  <si>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</si>
  <si>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</si>
  <si>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</si>
  <si>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</si>
  <si>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</si>
  <si>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</si>
  <si>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</si>
  <si>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</si>
  <si>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</si>
  <si>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</si>
  <si>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</si>
  <si>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</si>
  <si>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</si>
  <si>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</si>
  <si>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</si>
  <si>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</si>
  <si>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</si>
  <si>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</si>
  <si>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</si>
  <si>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</si>
  <si>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</si>
  <si>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</si>
  <si>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</si>
  <si>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</si>
  <si>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</si>
  <si>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</si>
  <si>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</si>
  <si>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</si>
  <si>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</si>
  <si>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</si>
  <si>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</si>
  <si>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</si>
  <si>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</si>
  <si>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</si>
  <si>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</si>
  <si>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</si>
  <si>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</si>
  <si>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</si>
  <si>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</si>
  <si>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</si>
  <si>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</si>
  <si>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</si>
  <si>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</si>
  <si>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</si>
  <si>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</si>
  <si>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</si>
  <si>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</si>
  <si>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</si>
  <si>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</si>
  <si>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</si>
  <si>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</si>
  <si>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</si>
  <si>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</si>
  <si>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</si>
  <si>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</si>
  <si>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</si>
  <si>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</si>
  <si>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</si>
  <si>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</si>
  <si>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</si>
  <si>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</si>
  <si>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</si>
  <si>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</si>
  <si>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</si>
  <si>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</si>
  <si>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</si>
  <si>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</si>
  <si>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</si>
  <si>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</si>
  <si>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</si>
  <si>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</si>
  <si>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</si>
  <si>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</si>
  <si>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</si>
  <si>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</si>
  <si>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</si>
  <si>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</si>
  <si>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</si>
  <si>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</si>
  <si>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</si>
  <si>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</si>
  <si>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</si>
  <si>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</si>
  <si>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</si>
  <si>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</si>
  <si>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</si>
  <si>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</si>
  <si>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</si>
  <si>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</si>
  <si>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</si>
  <si>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</si>
  <si>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</si>
  <si>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</si>
  <si>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</si>
  <si>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</si>
  <si>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</si>
  <si>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</si>
  <si>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</si>
  <si>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</si>
  <si>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</si>
  <si>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</si>
  <si>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</si>
  <si>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</si>
  <si>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</si>
  <si>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</si>
  <si>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</si>
  <si>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</si>
  <si>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</si>
  <si>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</si>
  <si>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</si>
  <si>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</si>
  <si>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</si>
  <si>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</si>
  <si>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</si>
  <si>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</si>
  <si>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</si>
  <si>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</si>
  <si>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</si>
  <si>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</si>
  <si>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</si>
  <si>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</si>
  <si>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</si>
  <si>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</si>
  <si>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</si>
  <si>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</si>
  <si>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</si>
  <si>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</si>
  <si>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</si>
  <si>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</si>
  <si>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</si>
  <si>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</si>
  <si>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</si>
  <si>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</si>
  <si>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</si>
  <si>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</si>
  <si>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</si>
  <si>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</si>
  <si>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</si>
  <si>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</si>
  <si>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</si>
  <si>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</si>
  <si>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</si>
  <si>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</si>
  <si>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</si>
  <si>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</si>
  <si>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</si>
  <si>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</si>
  <si>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</si>
  <si>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</si>
  <si>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</si>
  <si>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</si>
  <si>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</si>
  <si>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</si>
  <si>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</si>
  <si>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</si>
  <si>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</si>
  <si>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</si>
  <si>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</si>
  <si>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</si>
  <si>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</si>
  <si>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</si>
  <si>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</si>
  <si>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</si>
  <si>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</si>
  <si>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</si>
  <si>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</si>
  <si>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</si>
  <si>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</si>
  <si>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</si>
  <si>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</si>
  <si>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</si>
  <si>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</si>
  <si>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</si>
  <si>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</si>
  <si>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</si>
  <si>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</si>
  <si>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</si>
  <si>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</si>
  <si>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</si>
  <si>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</si>
  <si>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</si>
  <si>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</si>
  <si>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</si>
  <si>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</si>
  <si>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</si>
  <si>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</si>
  <si>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</si>
  <si>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</si>
  <si>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</si>
  <si>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</si>
  <si>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</si>
  <si>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</si>
  <si>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</si>
  <si>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</si>
  <si>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</si>
  <si>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</si>
  <si>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</si>
  <si>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</si>
  <si>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</si>
  <si>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</si>
  <si>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</si>
  <si>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</si>
  <si>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</si>
  <si>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</si>
  <si>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</si>
  <si>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</si>
  <si>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</si>
  <si>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</si>
  <si>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</si>
  <si>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</si>
  <si>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</si>
  <si>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</si>
  <si>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</si>
  <si>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</si>
  <si>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</si>
  <si>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</si>
  <si>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</si>
  <si>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</si>
  <si>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</si>
  <si>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</si>
  <si>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</si>
  <si>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</si>
  <si>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</si>
  <si>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</si>
  <si>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</si>
  <si>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</si>
  <si>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</si>
  <si>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</si>
  <si>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</si>
  <si>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</si>
  <si>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</si>
  <si>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</si>
  <si>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</si>
  <si>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</si>
  <si>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</si>
  <si>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</si>
  <si>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</si>
  <si>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</si>
  <si>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</si>
  <si>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</si>
  <si>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</si>
  <si>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</si>
  <si>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</si>
  <si>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</si>
  <si>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</si>
  <si>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</si>
  <si>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</si>
  <si>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</si>
  <si>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</si>
  <si>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</si>
  <si>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</si>
  <si>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</si>
  <si>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</si>
  <si>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</si>
  <si>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</si>
  <si>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</si>
  <si>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</si>
  <si>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</si>
  <si>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</si>
  <si>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</si>
  <si>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</si>
  <si>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</si>
  <si>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</si>
  <si>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</si>
  <si>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</si>
  <si>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</si>
  <si>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</si>
  <si>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</si>
  <si>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</si>
  <si>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</si>
  <si>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</si>
  <si>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</si>
  <si>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</si>
  <si>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</si>
  <si>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</si>
  <si>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</si>
  <si>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</si>
  <si>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</si>
  <si>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</si>
  <si>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</si>
  <si>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</si>
  <si>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</si>
  <si>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</si>
  <si>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</si>
  <si>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</si>
  <si>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</si>
  <si>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</si>
  <si>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</si>
  <si>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</si>
  <si>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</si>
  <si>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</si>
  <si>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</si>
  <si>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</si>
  <si>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</si>
  <si>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</si>
  <si>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</si>
  <si>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</si>
  <si>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</si>
  <si>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</si>
  <si>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</si>
  <si>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</si>
  <si>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</si>
  <si>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</si>
  <si>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</si>
  <si>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</si>
  <si>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</si>
  <si>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</si>
  <si>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</si>
  <si>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</si>
  <si>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</si>
  <si>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</si>
  <si>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</si>
  <si>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</si>
  <si>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</si>
  <si>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</si>
  <si>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</si>
  <si>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</si>
  <si>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</si>
  <si>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</si>
  <si>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</si>
  <si>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</si>
  <si>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</si>
  <si>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</si>
  <si>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</si>
  <si>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</si>
  <si>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</si>
  <si>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</si>
  <si>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</si>
  <si>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</si>
  <si>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</si>
  <si>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</si>
  <si>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</si>
  <si>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</si>
  <si>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</si>
  <si>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</si>
  <si>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</si>
  <si>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</si>
  <si>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</si>
  <si>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</si>
  <si>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</si>
  <si>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</si>
  <si>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</si>
  <si>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</si>
  <si>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</si>
  <si>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</si>
  <si>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</si>
  <si>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</si>
  <si>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</si>
  <si>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</si>
  <si>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</si>
  <si>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</si>
  <si>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</si>
  <si>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</si>
  <si>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</si>
  <si>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</si>
  <si>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</si>
  <si>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</si>
  <si>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</si>
  <si>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</si>
  <si>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</si>
  <si>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</si>
  <si>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</si>
  <si>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</si>
  <si>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</si>
  <si>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</si>
  <si>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</si>
  <si>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</si>
  <si>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</si>
  <si>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</si>
  <si>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</si>
  <si>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</si>
  <si>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</si>
  <si>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</si>
  <si>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</si>
  <si>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</si>
  <si>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</si>
  <si>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</si>
  <si>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</si>
  <si>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</si>
  <si>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</si>
  <si>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</si>
  <si>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</si>
  <si>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</si>
  <si>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</si>
  <si>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</si>
  <si>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</si>
  <si>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</si>
  <si>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</si>
  <si>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</si>
  <si>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</si>
  <si>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</si>
  <si>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</si>
  <si>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</si>
  <si>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</si>
  <si>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</si>
  <si>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</si>
  <si>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</si>
  <si>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</si>
  <si>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</si>
  <si>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</si>
  <si>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</si>
  <si>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</si>
  <si>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</si>
  <si>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</si>
  <si>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</si>
  <si>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</si>
  <si>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</si>
  <si>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</si>
  <si>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</si>
  <si>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</si>
  <si>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</si>
  <si>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</si>
  <si>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</si>
  <si>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</si>
  <si>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</si>
  <si>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</si>
  <si>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</si>
  <si>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</si>
  <si>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</si>
  <si>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</si>
  <si>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</si>
  <si>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</si>
  <si>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</si>
  <si>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</si>
  <si>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</si>
  <si>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</si>
  <si>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</si>
  <si>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</si>
  <si>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</si>
  <si>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</si>
  <si>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</si>
  <si>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</si>
  <si>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</si>
  <si>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</si>
  <si>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</si>
  <si>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</si>
  <si>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</si>
  <si>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</si>
  <si>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</si>
  <si>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</si>
  <si>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</si>
  <si>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</si>
  <si>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</si>
  <si>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</si>
  <si>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</si>
  <si>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</si>
  <si>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</si>
  <si>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</si>
  <si>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</si>
  <si>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</si>
  <si>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</si>
  <si>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</si>
  <si>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</si>
  <si>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</si>
  <si>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</si>
  <si>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</si>
  <si>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</si>
  <si>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</si>
  <si>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</si>
  <si>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</si>
  <si>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</si>
  <si>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</si>
  <si>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</si>
  <si>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</si>
  <si>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</si>
  <si>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</si>
  <si>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</si>
  <si>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</si>
  <si>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</si>
  <si>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</si>
  <si>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</si>
  <si>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</si>
  <si>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</si>
  <si>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</si>
  <si>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</si>
  <si>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</si>
  <si>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</si>
  <si>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</si>
  <si>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</si>
  <si>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</si>
  <si>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</si>
  <si>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</si>
  <si>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</si>
  <si>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</si>
  <si>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</si>
  <si>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</si>
  <si>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</si>
  <si>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</si>
  <si>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</si>
  <si>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</si>
  <si>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</si>
  <si>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</si>
  <si>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</si>
  <si>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</si>
  <si>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</si>
  <si>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</si>
  <si>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</si>
  <si>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</si>
  <si>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</si>
  <si>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</si>
  <si>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</si>
  <si>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</si>
  <si>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</si>
  <si>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</si>
  <si>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</si>
  <si>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</si>
  <si>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</si>
  <si>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</si>
  <si>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</si>
  <si>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</si>
  <si>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</si>
  <si>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</si>
  <si>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</si>
  <si>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</si>
  <si>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</si>
  <si>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</si>
  <si>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</si>
  <si>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</si>
  <si>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</si>
  <si>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</si>
  <si>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</si>
  <si>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</si>
  <si>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</si>
  <si>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</si>
  <si>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</si>
  <si>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</si>
  <si>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</si>
  <si>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</si>
  <si>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</si>
  <si>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</si>
  <si>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</si>
  <si>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</si>
  <si>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</si>
  <si>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</si>
  <si>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</si>
  <si>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</si>
  <si>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</si>
  <si>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</si>
  <si>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</si>
  <si>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</si>
  <si>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</si>
  <si>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</si>
  <si>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</si>
  <si>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</si>
  <si>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</si>
  <si>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</si>
  <si>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</si>
  <si>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</si>
  <si>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</si>
  <si>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</si>
  <si>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</si>
  <si>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</si>
  <si>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</si>
  <si>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</si>
  <si>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</si>
  <si>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</si>
  <si>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</si>
  <si>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</si>
  <si>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</si>
  <si>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</si>
  <si>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</si>
  <si>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</si>
  <si>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</si>
  <si>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</si>
  <si>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</si>
  <si>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</si>
  <si>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</si>
  <si>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</si>
  <si>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</si>
  <si>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</si>
  <si>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</si>
  <si>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</si>
  <si>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</si>
  <si>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</si>
  <si>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</si>
  <si>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</si>
  <si>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</si>
  <si>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</si>
  <si>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</si>
  <si>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</si>
  <si>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</si>
  <si>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</si>
  <si>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</si>
  <si>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</si>
  <si>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</si>
  <si>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</si>
  <si>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</si>
  <si>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</si>
  <si>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</si>
  <si>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</si>
  <si>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</si>
  <si>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</si>
  <si>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</si>
  <si>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</si>
  <si>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</si>
  <si>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</si>
  <si>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</si>
  <si>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</si>
  <si>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</si>
  <si>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</si>
  <si>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</si>
  <si>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</si>
  <si>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</si>
  <si>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</si>
  <si>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</si>
  <si>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</si>
  <si>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</si>
  <si>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</si>
  <si>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</si>
  <si>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</si>
  <si>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</si>
  <si>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</si>
  <si>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</si>
  <si>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</si>
  <si>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</si>
  <si>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</si>
  <si>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</si>
  <si>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</si>
  <si>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</si>
  <si>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</si>
  <si>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</si>
  <si>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</si>
  <si>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</si>
  <si>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</si>
  <si>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</si>
  <si>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</si>
  <si>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</si>
  <si>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</si>
  <si>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</si>
  <si>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</si>
  <si>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</si>
  <si>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</si>
  <si>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</si>
  <si>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</si>
  <si>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</si>
  <si>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</si>
  <si>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</si>
  <si>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</si>
  <si>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</si>
  <si>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</si>
  <si>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</si>
  <si>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</si>
  <si>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</si>
  <si>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</si>
  <si>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</si>
  <si>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</si>
  <si>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</si>
  <si>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</si>
  <si>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</si>
  <si>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</si>
  <si>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</si>
  <si>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</si>
  <si>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</si>
  <si>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</si>
  <si>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</si>
  <si>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</si>
  <si>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</si>
  <si>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</si>
  <si>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</si>
  <si>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</si>
  <si>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</si>
  <si>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</si>
  <si>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</si>
  <si>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</si>
  <si>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</si>
  <si>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</si>
  <si>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</si>
  <si>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</si>
  <si>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</si>
  <si>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</si>
  <si>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</si>
  <si>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</si>
  <si>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</si>
  <si>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</si>
  <si>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</si>
  <si>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</si>
  <si>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</si>
  <si>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</si>
  <si>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</si>
  <si>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</si>
  <si>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</si>
  <si>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</si>
  <si>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</si>
  <si>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</si>
  <si>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</si>
  <si>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</si>
  <si>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</si>
  <si>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</si>
  <si>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</si>
  <si>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</si>
  <si>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</si>
  <si>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</si>
  <si>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</si>
  <si>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</si>
  <si>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</si>
  <si>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</si>
  <si>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</si>
  <si>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</si>
  <si>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</si>
  <si>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</si>
  <si>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</si>
  <si>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</si>
  <si>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</si>
  <si>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</si>
  <si>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</si>
  <si>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</si>
  <si>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</si>
  <si>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</si>
  <si>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</si>
  <si>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</si>
  <si>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</si>
  <si>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</si>
  <si>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</si>
  <si>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</si>
  <si>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</si>
  <si>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</si>
  <si>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</si>
  <si>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</si>
  <si>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</si>
  <si>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</si>
  <si>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</si>
  <si>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</si>
  <si>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</si>
  <si>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</si>
  <si>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</si>
  <si>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</si>
  <si>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</si>
  <si>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</si>
  <si>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</si>
  <si>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</si>
  <si>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</si>
  <si>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</si>
  <si>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</si>
  <si>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</si>
  <si>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</si>
  <si>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</si>
  <si>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</si>
  <si>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</si>
  <si>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</si>
  <si>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</si>
  <si>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</si>
  <si>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</si>
  <si>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</si>
  <si>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</si>
  <si>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</si>
  <si>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</si>
  <si>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</si>
  <si>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</si>
  <si>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</si>
  <si>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</si>
  <si>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</si>
  <si>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</si>
  <si>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</si>
  <si>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</si>
  <si>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</si>
  <si>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</si>
  <si>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</si>
  <si>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</si>
  <si>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</si>
  <si>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</si>
  <si>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</si>
  <si>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</si>
  <si>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</si>
  <si>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</si>
  <si>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</si>
  <si>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</si>
  <si>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</si>
  <si>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</si>
  <si>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</si>
  <si>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</si>
  <si>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</si>
  <si>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</si>
  <si>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</si>
  <si>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</si>
  <si>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</si>
  <si>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</si>
  <si>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</si>
  <si>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</si>
  <si>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</si>
  <si>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</si>
  <si>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</si>
  <si>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</si>
  <si>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</si>
  <si>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</si>
  <si>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</si>
  <si>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</si>
  <si>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</si>
  <si>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</si>
  <si>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</si>
  <si>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</si>
  <si>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</si>
  <si>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</si>
  <si>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</si>
  <si>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</si>
  <si>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</si>
  <si>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</si>
  <si>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</si>
  <si>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</si>
  <si>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</si>
  <si>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</si>
  <si>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</si>
  <si>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</si>
  <si>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</si>
  <si>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</si>
  <si>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</si>
  <si>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</si>
  <si>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</si>
  <si>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</si>
  <si>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</si>
  <si>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</si>
  <si>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</si>
  <si>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</si>
  <si>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</si>
  <si>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</si>
  <si>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</si>
  <si>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</si>
  <si>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</si>
  <si>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</si>
  <si>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</si>
  <si>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</si>
  <si>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</si>
  <si>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</si>
  <si>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</si>
  <si>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</si>
  <si>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</si>
  <si>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</si>
  <si>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</si>
  <si>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</si>
  <si>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</si>
  <si>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</si>
  <si>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</si>
  <si>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</si>
  <si>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</si>
  <si>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</si>
  <si>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</si>
  <si>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</si>
  <si>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</si>
  <si>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</si>
  <si>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</si>
  <si>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</si>
  <si>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</si>
  <si>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</si>
  <si>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</si>
  <si>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</si>
  <si>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</si>
  <si>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</si>
  <si>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</si>
  <si>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</si>
  <si>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</si>
  <si>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</si>
  <si>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</si>
  <si>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</si>
  <si>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</si>
  <si>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</si>
  <si>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</si>
  <si>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</si>
  <si>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</si>
  <si>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</si>
  <si>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</si>
  <si>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</si>
  <si>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</si>
  <si>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</si>
  <si>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</si>
  <si>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</si>
  <si>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</si>
  <si>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</si>
  <si>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</si>
  <si>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</si>
  <si>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</si>
  <si>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</si>
  <si>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</si>
  <si>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</si>
  <si>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</si>
  <si>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</si>
  <si>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</si>
  <si>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</si>
  <si>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</si>
  <si>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</si>
  <si>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</si>
  <si>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</si>
  <si>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</si>
  <si>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</si>
  <si>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</si>
  <si>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</si>
  <si>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</si>
  <si>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</si>
  <si>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</si>
  <si>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</si>
  <si>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</si>
  <si>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</si>
  <si>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</si>
  <si>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</si>
  <si>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</si>
  <si>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</si>
  <si>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</si>
  <si>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</si>
  <si>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</si>
  <si>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</si>
  <si>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</si>
  <si>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</si>
  <si>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</si>
  <si>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</si>
  <si>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</si>
  <si>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</si>
  <si>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</si>
  <si>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</si>
  <si>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</si>
  <si>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</si>
  <si>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</si>
  <si>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</si>
  <si>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</si>
  <si>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</si>
  <si>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</si>
  <si>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</si>
  <si>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</si>
  <si>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</si>
  <si>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</si>
  <si>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</si>
  <si>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</si>
  <si>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</si>
  <si>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</si>
  <si>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</si>
  <si>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</si>
  <si>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</si>
  <si>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</si>
  <si>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</si>
  <si>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</si>
  <si>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</si>
  <si>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</si>
  <si>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</si>
  <si>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</si>
  <si>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</si>
  <si>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</si>
  <si>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</si>
  <si>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</si>
  <si>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</si>
  <si>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</si>
  <si>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</si>
  <si>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</si>
  <si>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</si>
  <si>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</si>
  <si>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</si>
  <si>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</si>
  <si>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</si>
  <si>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</si>
  <si>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</si>
  <si>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</si>
  <si>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</si>
  <si>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</si>
  <si>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</si>
  <si>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</si>
  <si>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</si>
  <si>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</si>
  <si>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</si>
  <si>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</si>
  <si>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</si>
  <si>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</si>
  <si>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</si>
  <si>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</si>
  <si>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</si>
  <si>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</si>
  <si>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</si>
  <si>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</si>
  <si>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</si>
  <si>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</si>
  <si>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</si>
  <si>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</si>
  <si>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</si>
  <si>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</si>
  <si>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</si>
  <si>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</si>
  <si>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</si>
  <si>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</si>
  <si>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</si>
  <si>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</si>
  <si>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</si>
  <si>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</si>
  <si>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</si>
  <si>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</si>
  <si>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</si>
  <si>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</si>
  <si>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</si>
  <si>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</si>
  <si>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</si>
  <si>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</si>
  <si>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</si>
  <si>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</si>
  <si>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</si>
  <si>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</si>
  <si>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</si>
  <si>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</si>
  <si>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</si>
  <si>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</si>
  <si>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</si>
  <si>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</si>
  <si>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</si>
  <si>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</si>
  <si>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</si>
  <si>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</si>
  <si>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</si>
  <si>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</si>
  <si>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</si>
  <si>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</si>
  <si>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</si>
  <si>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</si>
  <si>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</si>
  <si>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</si>
  <si>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</si>
  <si>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</si>
  <si>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</si>
  <si>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</si>
  <si>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</si>
  <si>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</si>
  <si>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</si>
  <si>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</si>
  <si>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</si>
  <si>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</si>
  <si>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</si>
  <si>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</si>
  <si>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</si>
  <si>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</si>
  <si>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</si>
  <si>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</si>
  <si>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</si>
  <si>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</si>
  <si>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</si>
  <si>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</si>
  <si>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</si>
  <si>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</si>
  <si>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</si>
  <si>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</si>
  <si>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</si>
  <si>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</si>
  <si>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</si>
  <si>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</si>
  <si>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</si>
  <si>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</si>
  <si>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</si>
  <si>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</si>
  <si>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</si>
  <si>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</si>
  <si>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</si>
  <si>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</si>
  <si>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</si>
  <si>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</si>
  <si>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</si>
  <si>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</si>
  <si>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</si>
  <si>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</si>
  <si>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</si>
  <si>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</si>
  <si>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</si>
  <si>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</si>
  <si>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</si>
  <si>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</si>
  <si>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</si>
  <si>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</si>
  <si>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</si>
  <si>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</si>
  <si>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</si>
  <si>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</si>
  <si>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</si>
  <si>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</si>
  <si>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</si>
  <si>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</si>
  <si>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</si>
  <si>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</si>
  <si>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</si>
  <si>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</si>
  <si>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</si>
  <si>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</si>
  <si>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</si>
  <si>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</si>
  <si>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</si>
  <si>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</si>
  <si>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</si>
  <si>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</si>
  <si>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</si>
  <si>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</si>
  <si>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</si>
  <si>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</si>
  <si>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</si>
  <si>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</si>
  <si>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</si>
  <si>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</si>
  <si>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</si>
  <si>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</si>
  <si>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</si>
  <si>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</si>
  <si>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</si>
  <si>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</si>
  <si>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</si>
  <si>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</si>
  <si>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</si>
  <si>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</si>
  <si>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</si>
  <si>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</si>
  <si>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</si>
  <si>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</si>
  <si>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</si>
  <si>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</si>
  <si>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</si>
  <si>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</si>
  <si>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</si>
  <si>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</si>
  <si>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</si>
  <si>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</si>
  <si>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</si>
  <si>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</si>
  <si>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</si>
  <si>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</si>
  <si>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</si>
  <si>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</si>
  <si>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</si>
  <si>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</si>
  <si>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</si>
  <si>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</si>
  <si>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</si>
  <si>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</si>
  <si>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</si>
  <si>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</si>
  <si>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</si>
  <si>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</si>
  <si>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</si>
  <si>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</si>
  <si>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</si>
  <si>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</si>
  <si>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</si>
  <si>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</si>
  <si>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</si>
  <si>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</si>
  <si>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</si>
  <si>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</si>
  <si>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</si>
  <si>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</si>
  <si>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</si>
  <si>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</si>
  <si>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</si>
  <si>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</si>
  <si>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</si>
  <si>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</si>
  <si>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</si>
  <si>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</si>
  <si>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</si>
  <si>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</si>
  <si>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</si>
  <si>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</si>
  <si>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</si>
  <si>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</si>
  <si>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</si>
  <si>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</si>
  <si>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</si>
  <si>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</si>
  <si>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</si>
  <si>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</si>
  <si>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</si>
  <si>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</si>
  <si>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</si>
  <si>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</si>
  <si>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</si>
  <si>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</si>
  <si>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</si>
  <si>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</si>
  <si>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</si>
  <si>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</si>
  <si>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</si>
  <si>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</si>
  <si>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</si>
  <si>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</si>
  <si>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</si>
  <si>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</si>
  <si>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</si>
  <si>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</si>
  <si>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</si>
  <si>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</si>
  <si>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</si>
  <si>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</si>
  <si>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</si>
  <si>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</si>
  <si>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</si>
  <si>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</si>
  <si>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</si>
  <si>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</si>
  <si>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</si>
  <si>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</si>
  <si>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</si>
  <si>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</si>
  <si>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</si>
  <si>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</si>
  <si>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</si>
  <si>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</si>
  <si>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</si>
  <si>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</si>
  <si>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</si>
  <si>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</si>
  <si>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</si>
  <si>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</si>
  <si>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</si>
  <si>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</si>
  <si>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</si>
  <si>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</si>
  <si>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</si>
  <si>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</si>
  <si>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</si>
  <si>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</si>
  <si>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</si>
  <si>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</si>
  <si>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</si>
  <si>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</si>
  <si>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</si>
  <si>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</si>
  <si>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</si>
  <si>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</si>
  <si>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</si>
  <si>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</si>
  <si>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</si>
  <si>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</si>
  <si>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</si>
  <si>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</si>
  <si>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</si>
  <si>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</si>
  <si>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</si>
  <si>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</si>
  <si>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</si>
  <si>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</si>
  <si>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</si>
  <si>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</si>
  <si>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</si>
  <si>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</si>
  <si>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</si>
  <si>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</si>
  <si>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</si>
  <si>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</si>
  <si>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</si>
  <si>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</si>
  <si>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</si>
  <si>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</si>
  <si>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</si>
  <si>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</si>
  <si>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</si>
  <si>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</si>
  <si>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</si>
  <si>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</si>
  <si>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</si>
  <si>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</si>
  <si>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</si>
  <si>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</si>
  <si>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</si>
  <si>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</si>
  <si>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</si>
  <si>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</si>
  <si>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</si>
  <si>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</si>
  <si>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</si>
  <si>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</si>
  <si>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</si>
  <si>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</si>
  <si>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</si>
  <si>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</si>
  <si>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</si>
  <si>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</si>
  <si>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</si>
  <si>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</si>
  <si>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</si>
  <si>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</si>
  <si>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</si>
  <si>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</si>
  <si>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</si>
  <si>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</si>
  <si>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</si>
  <si>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</si>
  <si>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</si>
  <si>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</si>
  <si>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</si>
  <si>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</si>
  <si>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</si>
  <si>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</si>
  <si>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</si>
  <si>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</si>
  <si>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</si>
  <si>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</si>
  <si>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</si>
  <si>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</si>
  <si>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</si>
  <si>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</si>
  <si>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</si>
  <si>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</si>
  <si>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</si>
  <si>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</si>
  <si>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</si>
  <si>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</si>
  <si>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</si>
  <si>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</si>
  <si>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</si>
  <si>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</si>
  <si>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</si>
  <si>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</si>
  <si>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</si>
  <si>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</si>
  <si>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</si>
  <si>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</si>
  <si>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</si>
  <si>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</si>
  <si>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</si>
  <si>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</si>
  <si>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</si>
  <si>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</si>
  <si>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</si>
  <si>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</si>
  <si>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</si>
  <si>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</si>
  <si>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</si>
  <si>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</si>
  <si>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</si>
  <si>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</si>
  <si>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</si>
  <si>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</si>
  <si>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</si>
  <si>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</si>
  <si>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</si>
  <si>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</si>
  <si>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</si>
  <si>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</si>
  <si>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</si>
  <si>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</si>
  <si>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</si>
  <si>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</si>
  <si>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</si>
  <si>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</si>
  <si>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</si>
  <si>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</si>
  <si>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</si>
  <si>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</si>
  <si>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</si>
  <si>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</si>
  <si>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</si>
  <si>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</si>
  <si>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</si>
  <si>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</si>
  <si>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</si>
  <si>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</si>
  <si>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</si>
  <si>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</si>
  <si>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</si>
  <si>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</si>
  <si>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</si>
  <si>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</si>
  <si>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</si>
  <si>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</si>
  <si>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</si>
  <si>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</si>
  <si>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</si>
  <si>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</si>
  <si>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</si>
  <si>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</si>
  <si>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</si>
  <si>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</si>
  <si>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</si>
  <si>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</si>
  <si>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</si>
  <si>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</si>
  <si>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</si>
  <si>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</si>
  <si>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</si>
  <si>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</si>
  <si>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</si>
  <si>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</si>
  <si>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</si>
  <si>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</si>
  <si>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</si>
  <si>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</si>
  <si>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</si>
  <si>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</si>
  <si>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</si>
  <si>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</si>
  <si>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</si>
  <si>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</si>
  <si>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</si>
  <si>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</si>
  <si>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</si>
  <si>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</si>
  <si>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</si>
  <si>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</si>
  <si>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</si>
  <si>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</si>
  <si>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</si>
  <si>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</si>
  <si>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</si>
  <si>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</si>
  <si>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</si>
  <si>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</si>
  <si>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</si>
  <si>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</si>
  <si>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</si>
  <si>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</si>
  <si>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</si>
  <si>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</si>
  <si>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</si>
  <si>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</si>
  <si>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</si>
  <si>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</si>
  <si>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</si>
  <si>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</si>
  <si>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</si>
  <si>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</si>
  <si>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</si>
  <si>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</si>
  <si>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</si>
  <si>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</si>
  <si>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</si>
  <si>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</si>
  <si>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</si>
  <si>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</si>
  <si>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</si>
  <si>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</si>
  <si>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</si>
  <si>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</si>
  <si>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</si>
  <si>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</si>
  <si>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</si>
  <si>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</si>
  <si>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</si>
  <si>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</si>
  <si>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</si>
  <si>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</si>
  <si>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</si>
  <si>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</si>
  <si>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</si>
  <si>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</si>
  <si>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</si>
  <si>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</si>
  <si>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</si>
  <si>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</si>
  <si>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</si>
  <si>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</si>
  <si>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</si>
  <si>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</si>
  <si>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</si>
  <si>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</si>
  <si>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</si>
  <si>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</si>
  <si>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</si>
  <si>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</si>
  <si>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</si>
  <si>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</si>
  <si>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</si>
  <si>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</si>
  <si>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</si>
  <si>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</si>
  <si>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</si>
  <si>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</si>
  <si>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</si>
  <si>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</si>
  <si>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</si>
  <si>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</si>
  <si>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</si>
  <si>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</si>
  <si>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</si>
  <si>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</si>
  <si>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</si>
  <si>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</si>
  <si>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</si>
  <si>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</si>
  <si>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</si>
  <si>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</si>
  <si>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</si>
  <si>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</si>
  <si>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</si>
  <si>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</si>
  <si>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</si>
  <si>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</si>
  <si>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</si>
  <si>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</si>
  <si>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</si>
  <si>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</si>
  <si>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</si>
  <si>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</si>
  <si>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</si>
  <si>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</si>
  <si>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</si>
  <si>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</si>
  <si>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</si>
  <si>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</si>
  <si>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</si>
  <si>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</si>
  <si>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</si>
  <si>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</si>
  <si>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</si>
  <si>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</si>
  <si>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</si>
  <si>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</si>
  <si>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</si>
  <si>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</si>
  <si>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</si>
  <si>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</si>
  <si>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</si>
  <si>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</si>
  <si>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</si>
  <si>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</si>
  <si>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</si>
  <si>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</si>
  <si>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</si>
  <si>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</si>
  <si>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</si>
  <si>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</si>
  <si>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</si>
  <si>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</si>
  <si>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</si>
  <si>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</si>
  <si>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</si>
  <si>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</si>
  <si>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</si>
  <si>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</si>
  <si>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</si>
  <si>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</si>
  <si>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</si>
  <si>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</si>
  <si>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</si>
  <si>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</si>
  <si>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</si>
  <si>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</si>
  <si>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</si>
  <si>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</si>
  <si>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</si>
  <si>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</si>
  <si>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</si>
  <si>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</si>
  <si>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</si>
  <si>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</si>
  <si>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</si>
  <si>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</si>
  <si>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</si>
  <si>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</si>
  <si>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</si>
  <si>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</si>
  <si>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</si>
  <si>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</si>
  <si>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</si>
  <si>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</si>
  <si>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</si>
  <si>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</si>
  <si>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</si>
  <si>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</si>
  <si>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</si>
  <si>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</si>
  <si>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</si>
  <si>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</si>
  <si>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</si>
  <si>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</si>
  <si>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</si>
  <si>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</si>
  <si>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</si>
  <si>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</si>
  <si>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</si>
  <si>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</si>
  <si>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</si>
  <si>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</si>
  <si>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</si>
  <si>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</si>
  <si>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</si>
  <si>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</si>
  <si>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</si>
  <si>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</si>
  <si>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</si>
  <si>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</si>
  <si>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</si>
  <si>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</si>
  <si>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</si>
  <si>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</si>
  <si>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</si>
  <si>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</si>
  <si>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</si>
  <si>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</si>
  <si>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</si>
  <si>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</si>
  <si>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</si>
  <si>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</si>
  <si>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</si>
  <si>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</si>
  <si>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</si>
  <si>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</si>
  <si>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</si>
  <si>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</si>
  <si>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</si>
  <si>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</si>
  <si>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</si>
  <si>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</si>
  <si>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</si>
  <si>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</si>
  <si>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</si>
  <si>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</si>
  <si>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</si>
  <si>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</si>
  <si>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</si>
  <si>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</si>
  <si>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</si>
  <si>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</si>
  <si>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</si>
  <si>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</si>
  <si>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</si>
  <si>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</si>
  <si>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</si>
  <si>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</si>
  <si>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</si>
  <si>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</si>
  <si>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</si>
  <si>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</si>
  <si>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</si>
  <si>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</si>
  <si>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</si>
  <si>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</si>
  <si>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</si>
  <si>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</si>
  <si>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</si>
  <si>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</si>
  <si>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</si>
  <si>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</si>
  <si>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</si>
  <si>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</si>
  <si>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</si>
  <si>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</si>
  <si>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</si>
  <si>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</si>
  <si>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</si>
  <si>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</si>
  <si>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</si>
  <si>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</si>
  <si>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</si>
  <si>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</si>
  <si>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</si>
  <si>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</si>
  <si>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</si>
  <si>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</si>
  <si>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</si>
  <si>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</si>
  <si>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</si>
  <si>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</si>
  <si>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</si>
  <si>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</si>
  <si>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</si>
  <si>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</si>
  <si>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</si>
  <si>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</si>
  <si>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</si>
  <si>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</si>
  <si>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</si>
  <si>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</si>
  <si>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</si>
  <si>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</si>
  <si>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</si>
  <si>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</si>
  <si>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</si>
  <si>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</si>
  <si>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</si>
  <si>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</si>
  <si>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</si>
  <si>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</si>
  <si>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</si>
  <si>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</si>
  <si>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</si>
  <si>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</si>
  <si>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</si>
  <si>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</si>
  <si>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</si>
  <si>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</si>
  <si>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</si>
  <si>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</si>
  <si>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</si>
  <si>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</si>
  <si>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</si>
  <si>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</si>
  <si>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</si>
  <si>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</si>
  <si>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</si>
  <si>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</si>
  <si>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</si>
  <si>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</si>
  <si>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</si>
  <si>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</si>
  <si>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</si>
  <si>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</si>
  <si>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</si>
  <si>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</si>
  <si>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</si>
  <si>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</si>
  <si>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</si>
  <si>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</si>
  <si>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</si>
  <si>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</si>
  <si>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</si>
  <si>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</si>
  <si>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</si>
  <si>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</si>
  <si>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</si>
  <si>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</si>
  <si>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</si>
  <si>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</si>
  <si>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</si>
  <si>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</si>
  <si>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</si>
  <si>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</si>
  <si>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</si>
  <si>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</si>
  <si>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</si>
  <si>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</si>
  <si>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</si>
  <si>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</si>
  <si>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</si>
  <si>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</si>
  <si>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</si>
  <si>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</si>
  <si>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</si>
  <si>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</si>
  <si>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</si>
  <si>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</si>
  <si>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</si>
  <si>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</si>
  <si>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</si>
  <si>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</si>
  <si>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</si>
  <si>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</si>
  <si>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</si>
  <si>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</si>
  <si>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</si>
  <si>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</si>
  <si>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</si>
  <si>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</si>
  <si>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</si>
  <si>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</si>
  <si>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</si>
  <si>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</si>
  <si>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</si>
  <si>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</si>
  <si>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</si>
  <si>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</si>
  <si>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</si>
  <si>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</si>
  <si>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</si>
  <si>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</si>
  <si>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</si>
  <si>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</si>
  <si>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</si>
  <si>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</si>
  <si>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</si>
  <si>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</si>
  <si>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</si>
  <si>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</si>
  <si>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</si>
  <si>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</si>
  <si>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</si>
  <si>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</si>
  <si>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</si>
  <si>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</si>
  <si>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</si>
  <si>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</si>
  <si>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</si>
  <si>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</si>
  <si>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</si>
  <si>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</si>
  <si>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</si>
  <si>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</si>
  <si>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</si>
  <si>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</si>
  <si>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</si>
  <si>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</si>
  <si>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</si>
  <si>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</si>
  <si>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</si>
  <si>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</si>
  <si>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</si>
  <si>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</si>
  <si>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</si>
  <si>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</si>
  <si>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</si>
  <si>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</si>
  <si>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</si>
  <si>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</si>
  <si>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</si>
  <si>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</si>
  <si>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</si>
  <si>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</si>
  <si>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</si>
  <si>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</si>
  <si>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</si>
  <si>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</si>
  <si>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</si>
  <si>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</si>
  <si>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</si>
  <si>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</si>
  <si>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</si>
  <si>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</si>
  <si>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</si>
  <si>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</si>
  <si>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</si>
  <si>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</si>
  <si>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</si>
  <si>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</si>
  <si>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</si>
  <si>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</si>
  <si>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</si>
  <si>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</si>
  <si>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</si>
  <si>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</si>
  <si>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</si>
  <si>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</si>
  <si>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</si>
  <si>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</si>
  <si>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</si>
  <si>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</si>
  <si>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</si>
  <si>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</si>
  <si>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</si>
  <si>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</si>
  <si>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</si>
  <si>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</si>
  <si>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</si>
  <si>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</si>
  <si>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</si>
  <si>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</si>
  <si>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</si>
  <si>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</si>
  <si>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</si>
  <si>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</si>
  <si>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</si>
  <si>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</si>
  <si>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</si>
  <si>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</si>
  <si>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</si>
  <si>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</si>
  <si>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</si>
  <si>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</si>
  <si>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</si>
  <si>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</si>
  <si>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</si>
  <si>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</si>
  <si>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</si>
  <si>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</si>
  <si>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</si>
  <si>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</si>
  <si>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</si>
  <si>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</si>
  <si>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</si>
  <si>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</si>
  <si>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</si>
  <si>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</si>
  <si>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</si>
  <si>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</si>
  <si>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</si>
  <si>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</si>
  <si>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</si>
  <si>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</si>
  <si>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</si>
  <si>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</si>
  <si>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</si>
  <si>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</si>
  <si>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</si>
  <si>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</si>
  <si>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</si>
  <si>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</si>
  <si>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</si>
  <si>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</si>
  <si>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</si>
  <si>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</si>
  <si>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</si>
  <si>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</si>
  <si>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</si>
  <si>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</si>
  <si>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</si>
  <si>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</si>
  <si>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</si>
  <si>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</si>
  <si>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</si>
  <si>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</si>
  <si>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</si>
  <si>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</si>
  <si>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</si>
  <si>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</si>
  <si>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</si>
  <si>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</si>
  <si>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</si>
  <si>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</si>
  <si>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</si>
  <si>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</si>
  <si>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</si>
  <si>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</si>
  <si>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</si>
  <si>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</si>
  <si>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</si>
  <si>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</si>
  <si>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</si>
  <si>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</si>
  <si>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</si>
  <si>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</si>
  <si>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</si>
  <si>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</si>
  <si>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</si>
  <si>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</si>
  <si>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</si>
  <si>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</si>
  <si>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</si>
  <si>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</si>
  <si>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</si>
  <si>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</si>
  <si>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</si>
  <si>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</si>
  <si>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</si>
  <si>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</si>
  <si>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</si>
  <si>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</si>
  <si>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</si>
  <si>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</si>
  <si>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</si>
  <si>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</si>
  <si>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</si>
  <si>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</si>
  <si>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</si>
  <si>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</si>
  <si>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</si>
  <si>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</si>
  <si>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</si>
  <si>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</si>
  <si>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</si>
  <si>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</si>
  <si>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</si>
  <si>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</si>
  <si>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</si>
  <si>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</si>
  <si>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</si>
  <si>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</si>
  <si>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</si>
  <si>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</si>
  <si>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</si>
  <si>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</si>
  <si>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</si>
  <si>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</si>
  <si>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</si>
  <si>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</si>
  <si>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</si>
  <si>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</si>
  <si>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</si>
  <si>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</si>
  <si>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</si>
  <si>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</si>
  <si>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</si>
  <si>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</si>
  <si>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</si>
  <si>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</si>
  <si>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</si>
  <si>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</si>
  <si>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</si>
  <si>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</si>
  <si>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</si>
  <si>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</si>
  <si>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</si>
  <si>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</si>
  <si>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</si>
  <si>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</si>
  <si>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</si>
  <si>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</si>
  <si>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</si>
  <si>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</si>
  <si>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</si>
  <si>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</si>
  <si>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</si>
  <si>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</si>
  <si>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</si>
  <si>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</si>
  <si>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</si>
  <si>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</si>
  <si>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</si>
  <si>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</si>
  <si>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</si>
  <si>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</si>
  <si>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</si>
  <si>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</si>
  <si>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</si>
  <si>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</si>
  <si>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</si>
  <si>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</si>
  <si>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</si>
  <si>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</si>
  <si>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</si>
  <si>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</si>
  <si>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</si>
  <si>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</si>
  <si>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</si>
  <si>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</si>
  <si>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</si>
  <si>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</si>
  <si>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</si>
  <si>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</si>
  <si>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</si>
  <si>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</si>
  <si>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</si>
  <si>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</si>
  <si>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</si>
  <si>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</si>
  <si>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</si>
  <si>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</si>
  <si>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</si>
  <si>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</si>
  <si>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</si>
  <si>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</si>
  <si>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</si>
  <si>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</si>
  <si>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</si>
  <si>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</si>
  <si>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</si>
  <si>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</si>
  <si>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</si>
  <si>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</si>
  <si>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</si>
  <si>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</si>
  <si>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</si>
  <si>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</si>
  <si>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</si>
  <si>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</si>
  <si>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</si>
  <si>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</si>
  <si>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</si>
  <si>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</si>
  <si>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</si>
  <si>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</si>
  <si>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</si>
  <si>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</si>
  <si>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</si>
  <si>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</si>
  <si>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</si>
  <si>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</si>
  <si>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</si>
  <si>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</si>
  <si>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</si>
  <si>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</si>
  <si>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</si>
  <si>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</si>
  <si>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</si>
  <si>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</si>
  <si>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</si>
  <si>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</si>
  <si>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</si>
  <si>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</si>
  <si>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</si>
  <si>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</si>
  <si>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</si>
  <si>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</si>
  <si>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</si>
  <si>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</si>
  <si>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</si>
  <si>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</si>
  <si>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</si>
  <si>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</si>
  <si>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</si>
  <si>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</si>
  <si>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</si>
  <si>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</si>
  <si>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</si>
  <si>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</si>
  <si>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</si>
  <si>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</si>
  <si>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</si>
  <si>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</si>
  <si>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</si>
  <si>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</si>
  <si>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</si>
  <si>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</si>
  <si>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</si>
  <si>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</si>
  <si>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</si>
  <si>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</si>
  <si>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</si>
  <si>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</si>
  <si>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</si>
  <si>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</si>
  <si>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</si>
  <si>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</si>
  <si>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</si>
  <si>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</si>
  <si>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</si>
  <si>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</si>
  <si>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</si>
  <si>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</si>
  <si>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</si>
  <si>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</si>
  <si>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</si>
  <si>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</si>
  <si>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</si>
  <si>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</si>
  <si>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</si>
  <si>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</si>
  <si>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</si>
  <si>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</si>
  <si>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</si>
  <si>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</si>
  <si>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</si>
  <si>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</si>
  <si>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</si>
  <si>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</si>
  <si>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</si>
  <si>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</si>
  <si>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</si>
  <si>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</si>
  <si>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</si>
  <si>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</si>
  <si>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</si>
  <si>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</si>
  <si>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</si>
  <si>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</si>
  <si>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</si>
  <si>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</si>
  <si>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</si>
  <si>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</si>
  <si>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</si>
  <si>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</si>
  <si>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</si>
  <si>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</si>
  <si>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</si>
  <si>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</si>
  <si>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</si>
  <si>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</si>
  <si>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</si>
  <si>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</si>
  <si>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</si>
  <si>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</si>
  <si>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</si>
  <si>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</si>
  <si>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</si>
  <si>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</si>
  <si>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</si>
  <si>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</si>
  <si>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</si>
  <si>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</si>
  <si>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</si>
  <si>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</si>
  <si>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</si>
  <si>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</si>
  <si>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</si>
  <si>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</si>
  <si>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</si>
  <si>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</si>
  <si>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</si>
  <si>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</si>
  <si>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</si>
  <si>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</si>
  <si>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</si>
  <si>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</si>
  <si>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</si>
  <si>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</si>
  <si>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</si>
  <si>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</si>
  <si>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</si>
  <si>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</si>
  <si>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</si>
  <si>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</si>
  <si>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</si>
  <si>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</si>
  <si>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</si>
  <si>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</si>
  <si>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</si>
  <si>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</si>
  <si>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</si>
  <si>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</si>
  <si>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</si>
  <si>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</si>
  <si>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</si>
  <si>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</si>
  <si>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</si>
  <si>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</si>
  <si>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</si>
  <si>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</si>
  <si>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</si>
  <si>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</si>
  <si>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</si>
  <si>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</si>
  <si>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</si>
  <si>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</si>
  <si>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</si>
  <si>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</si>
  <si>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</si>
  <si>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</si>
  <si>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</si>
  <si>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</si>
  <si>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</si>
  <si>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</si>
  <si>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</si>
  <si>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</si>
  <si>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</si>
  <si>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</si>
  <si>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</si>
  <si>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</si>
  <si>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</si>
  <si>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</si>
  <si>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</si>
  <si>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</si>
  <si>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</si>
  <si>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</si>
  <si>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</si>
  <si>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</si>
  <si>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</si>
  <si>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</si>
  <si>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</si>
  <si>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</si>
  <si>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</si>
  <si>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</si>
  <si>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</si>
  <si>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</si>
  <si>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</si>
  <si>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</si>
  <si>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</si>
  <si>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</si>
  <si>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</si>
  <si>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</si>
  <si>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</si>
  <si>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</si>
  <si>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</si>
  <si>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</si>
  <si>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</si>
  <si>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</si>
  <si>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</si>
  <si>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</si>
  <si>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</si>
  <si>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</si>
  <si>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</si>
  <si>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</si>
  <si>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</si>
  <si>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</si>
  <si>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</si>
  <si>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</si>
  <si>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</si>
  <si>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</si>
  <si>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</si>
  <si>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</si>
  <si>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</si>
  <si>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</si>
  <si>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</si>
  <si>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</si>
  <si>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</si>
  <si>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</si>
  <si>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</si>
  <si>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</si>
  <si>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</si>
  <si>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</si>
  <si>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</si>
  <si>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</si>
  <si>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</si>
  <si>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</si>
  <si>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</si>
  <si>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</si>
  <si>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</si>
  <si>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</si>
  <si>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</si>
  <si>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</si>
  <si>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</si>
  <si>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</si>
  <si>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</si>
  <si>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</si>
  <si>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</si>
  <si>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</si>
  <si>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</si>
  <si>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</si>
  <si>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</si>
  <si>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</si>
  <si>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</si>
  <si>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</si>
  <si>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</si>
  <si>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</si>
  <si>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</si>
  <si>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</si>
  <si>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</si>
  <si>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</si>
  <si>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</si>
  <si>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</si>
  <si>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</si>
  <si>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</si>
  <si>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</si>
  <si>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</si>
  <si>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</si>
  <si>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</si>
  <si>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</si>
  <si>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</si>
  <si>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</si>
  <si>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</si>
  <si>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</si>
  <si>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</si>
  <si>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</si>
  <si>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</si>
  <si>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</si>
  <si>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</si>
  <si>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</si>
  <si>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</si>
  <si>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</si>
  <si>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</si>
  <si>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</si>
  <si>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</si>
  <si>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</si>
  <si>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</si>
  <si>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</si>
  <si>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</si>
  <si>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</si>
  <si>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</si>
  <si>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</si>
  <si>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</si>
  <si>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</si>
  <si>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</si>
  <si>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</si>
  <si>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</si>
  <si>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</si>
  <si>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</si>
  <si>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</si>
  <si>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</si>
  <si>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</si>
  <si>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</si>
  <si>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</si>
  <si>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</si>
  <si>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</si>
  <si>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</si>
  <si>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</si>
  <si>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</si>
  <si>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</si>
  <si>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</si>
  <si>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</si>
  <si>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</si>
  <si>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</si>
  <si>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</si>
  <si>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</si>
  <si>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</si>
  <si>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</si>
  <si>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</si>
  <si>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</si>
  <si>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</si>
  <si>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</si>
  <si>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</si>
  <si>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</si>
  <si>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</si>
  <si>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</si>
  <si>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</si>
  <si>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</si>
  <si>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</si>
  <si>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</si>
  <si>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</si>
  <si>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</si>
  <si>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</si>
  <si>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</si>
  <si>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</si>
  <si>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</si>
  <si>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</si>
  <si>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</si>
  <si>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</si>
  <si>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</si>
  <si>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</si>
  <si>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</si>
  <si>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</si>
  <si>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</si>
  <si>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</si>
  <si>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</si>
  <si>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</si>
  <si>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</si>
  <si>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</si>
  <si>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</si>
  <si>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</si>
  <si>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</si>
  <si>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</si>
  <si>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</si>
  <si>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</si>
  <si>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</si>
  <si>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</si>
  <si>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</si>
  <si>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</si>
  <si>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</si>
  <si>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</si>
  <si>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</si>
  <si>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</si>
  <si>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</si>
  <si>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</si>
  <si>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</si>
  <si>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</si>
  <si>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</si>
  <si>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</si>
  <si>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</si>
  <si>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</si>
  <si>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</si>
  <si>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</si>
  <si>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</si>
  <si>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</si>
  <si>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</si>
  <si>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</si>
  <si>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</si>
  <si>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</si>
  <si>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</si>
  <si>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</si>
  <si>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</si>
  <si>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</si>
  <si>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</si>
  <si>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</si>
  <si>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</si>
  <si>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</si>
  <si>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</si>
  <si>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</si>
  <si>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</si>
  <si>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</si>
  <si>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</si>
  <si>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</si>
  <si>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</si>
  <si>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</si>
  <si>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</si>
  <si>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</si>
  <si>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</si>
  <si>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</si>
  <si>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</si>
  <si>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</si>
  <si>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</si>
  <si>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</si>
  <si>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</si>
  <si>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</si>
  <si>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</si>
  <si>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</si>
  <si>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</si>
  <si>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</si>
  <si>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</si>
  <si>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</si>
  <si>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</si>
  <si>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</si>
  <si>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</si>
  <si>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</si>
  <si>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</si>
  <si>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</si>
  <si>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</si>
  <si>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</si>
  <si>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</si>
  <si>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</si>
  <si>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</si>
  <si>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</si>
  <si>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</si>
  <si>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</si>
  <si>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</si>
  <si>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</si>
  <si>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</si>
  <si>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</si>
  <si>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</si>
  <si>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</si>
  <si>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</si>
  <si>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</si>
  <si>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</si>
  <si>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</si>
  <si>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</si>
  <si>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</si>
  <si>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</si>
  <si>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</si>
  <si>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</si>
  <si>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</si>
  <si>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</si>
  <si>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</si>
  <si>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</si>
  <si>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</si>
  <si>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</si>
  <si>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</si>
  <si>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</si>
  <si>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</si>
  <si>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</si>
  <si>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</si>
  <si>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</si>
  <si>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</si>
  <si>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</si>
  <si>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</si>
  <si>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</si>
  <si>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</si>
  <si>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</si>
  <si>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</si>
  <si>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</si>
  <si>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</si>
  <si>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</si>
  <si>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</si>
  <si>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</si>
  <si>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</si>
  <si>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</si>
  <si>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</si>
  <si>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</si>
  <si>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</si>
  <si>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</si>
  <si>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</si>
  <si>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</si>
  <si>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</si>
  <si>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</si>
  <si>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</si>
  <si>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</si>
  <si>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</si>
  <si>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</si>
  <si>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</si>
  <si>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</si>
  <si>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</si>
  <si>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</si>
  <si>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</si>
  <si>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</si>
  <si>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</si>
  <si>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</si>
  <si>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</si>
  <si>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</si>
  <si>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</si>
  <si>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</si>
  <si>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</si>
  <si>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</si>
  <si>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</si>
  <si>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</si>
  <si>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</si>
  <si>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</si>
  <si>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</si>
  <si>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</si>
  <si>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</si>
  <si>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</si>
  <si>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</si>
  <si>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</si>
  <si>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</si>
  <si>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</si>
  <si>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</si>
  <si>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</si>
  <si>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</si>
  <si>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</si>
  <si>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</si>
  <si>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</si>
  <si>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</si>
  <si>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</si>
  <si>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</si>
  <si>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</si>
  <si>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</si>
  <si>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</si>
  <si>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</si>
  <si>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</si>
  <si>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</si>
  <si>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</si>
  <si>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</si>
  <si>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</si>
  <si>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</si>
  <si>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</si>
  <si>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</si>
  <si>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</si>
  <si>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</si>
  <si>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</si>
  <si>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</si>
  <si>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</si>
  <si>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</si>
  <si>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</si>
  <si>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</si>
  <si>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</si>
  <si>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</si>
  <si>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</si>
  <si>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</si>
  <si>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</si>
  <si>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</si>
  <si>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</si>
  <si>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</si>
  <si>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</si>
  <si>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</si>
  <si>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</si>
  <si>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</si>
  <si>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</si>
  <si>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</si>
  <si>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</si>
  <si>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</si>
  <si>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</si>
  <si>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</si>
  <si>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</si>
  <si>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</si>
  <si>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</si>
  <si>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</si>
  <si>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</si>
  <si>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</si>
  <si>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</si>
  <si>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</si>
  <si>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</si>
  <si>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</si>
  <si>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</si>
  <si>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</si>
  <si>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</si>
  <si>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</si>
  <si>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</si>
  <si>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</si>
  <si>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</si>
  <si>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</si>
  <si>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</si>
  <si>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</si>
  <si>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</si>
  <si>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</si>
  <si>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</si>
  <si>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</si>
  <si>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</si>
  <si>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</si>
  <si>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</si>
  <si>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</si>
  <si>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</si>
  <si>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</si>
  <si>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</si>
  <si>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</si>
  <si>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</si>
  <si>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</si>
  <si>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</si>
  <si>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</si>
  <si>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</si>
  <si>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</si>
  <si>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</si>
  <si>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</si>
  <si>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</si>
  <si>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</si>
  <si>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</si>
  <si>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</si>
  <si>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</si>
  <si>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</si>
  <si>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</si>
  <si>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</si>
  <si>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</si>
  <si>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</si>
  <si>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</si>
  <si>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</si>
  <si>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</si>
  <si>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</si>
  <si>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</si>
  <si>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</si>
  <si>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</si>
  <si>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</si>
  <si>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</si>
  <si>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</si>
  <si>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</si>
  <si>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</si>
  <si>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</si>
  <si>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</si>
  <si>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</si>
  <si>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</si>
  <si>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</si>
  <si>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</si>
  <si>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</si>
  <si>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</si>
  <si>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</si>
  <si>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</si>
  <si>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</si>
  <si>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</si>
  <si>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</si>
  <si>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</si>
  <si>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</si>
  <si>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</si>
  <si>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</si>
  <si>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</si>
  <si>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</si>
  <si>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</si>
  <si>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</si>
  <si>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</si>
  <si>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</si>
  <si>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</si>
  <si>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</si>
  <si>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</si>
  <si>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</si>
  <si>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</si>
  <si>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</si>
  <si>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</si>
  <si>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</si>
  <si>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</si>
  <si>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</si>
  <si>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</si>
  <si>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</si>
  <si>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</si>
  <si>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</si>
  <si>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</si>
  <si>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</si>
  <si>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</si>
  <si>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</si>
  <si>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</si>
  <si>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</si>
  <si>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</si>
  <si>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</si>
  <si>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</si>
  <si>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</si>
  <si>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</si>
  <si>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</si>
  <si>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</si>
  <si>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</si>
  <si>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</si>
  <si>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</si>
  <si>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</si>
  <si>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</si>
  <si>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</si>
  <si>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</si>
  <si>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</si>
  <si>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</si>
  <si>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</si>
  <si>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</si>
  <si>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</si>
  <si>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</si>
  <si>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</si>
  <si>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</si>
  <si>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</si>
  <si>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</si>
  <si>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</si>
  <si>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</si>
  <si>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</si>
  <si>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</si>
  <si>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</si>
  <si>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</si>
  <si>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</si>
  <si>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</si>
  <si>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</si>
  <si>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</si>
  <si>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</si>
  <si>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</si>
  <si>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</si>
  <si>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</si>
  <si>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</si>
  <si>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</si>
  <si>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</si>
  <si>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</si>
  <si>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</si>
  <si>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</si>
  <si>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</si>
  <si>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</si>
  <si>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</si>
  <si>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</si>
  <si>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</si>
  <si>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</si>
  <si>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</si>
  <si>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</si>
  <si>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</si>
  <si>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</si>
  <si>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</si>
  <si>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</si>
  <si>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</si>
  <si>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</si>
  <si>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</si>
  <si>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</si>
  <si>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</si>
  <si>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</si>
  <si>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</si>
  <si>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</si>
  <si>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</si>
  <si>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</si>
  <si>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</si>
  <si>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</si>
  <si>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</si>
  <si>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</si>
  <si>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</si>
  <si>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</si>
  <si>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</si>
  <si>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</si>
  <si>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</si>
  <si>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</si>
  <si>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</si>
  <si>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</si>
  <si>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</si>
  <si>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</si>
  <si>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</si>
  <si>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</si>
  <si>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</si>
  <si>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</si>
  <si>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</si>
  <si>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</si>
  <si>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</si>
  <si>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</si>
  <si>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</si>
  <si>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</si>
  <si>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</si>
  <si>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</si>
  <si>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</si>
  <si>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</si>
  <si>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</si>
  <si>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</si>
  <si>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</si>
  <si>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</si>
  <si>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</si>
  <si>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</si>
  <si>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</si>
  <si>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</si>
  <si>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</si>
  <si>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</si>
  <si>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</si>
  <si>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</si>
  <si>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</si>
  <si>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</si>
  <si>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</si>
  <si>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</si>
  <si>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</si>
  <si>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</si>
  <si>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</si>
  <si>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</si>
  <si>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</si>
  <si>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</si>
  <si>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</si>
  <si>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</si>
  <si>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</si>
  <si>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</si>
  <si>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</si>
  <si>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</si>
  <si>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</si>
  <si>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</si>
  <si>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</si>
  <si>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</si>
  <si>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</si>
  <si>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</si>
  <si>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</si>
  <si>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</si>
  <si>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</si>
  <si>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</si>
  <si>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</si>
  <si>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</si>
  <si>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</si>
  <si>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</si>
  <si>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</si>
  <si>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</si>
  <si>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</si>
  <si>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</si>
  <si>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</si>
  <si>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</si>
  <si>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</si>
  <si>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</si>
  <si>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</si>
  <si>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</si>
  <si>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</si>
  <si>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</si>
  <si>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</si>
  <si>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</si>
  <si>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</si>
  <si>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</si>
  <si>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</si>
  <si>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</si>
  <si>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</si>
  <si>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</si>
  <si>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</si>
  <si>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</si>
  <si>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</si>
  <si>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</si>
  <si>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</si>
  <si>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</si>
  <si>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</si>
  <si>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</si>
  <si>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</si>
  <si>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</si>
  <si>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</si>
  <si>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</si>
  <si>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</si>
  <si>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</si>
  <si>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</si>
  <si>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</si>
  <si>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</si>
  <si>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</si>
  <si>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</si>
  <si>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</si>
  <si>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</si>
  <si>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</si>
  <si>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</si>
  <si>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</si>
  <si>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</si>
  <si>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</si>
  <si>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</si>
  <si>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</si>
  <si>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</si>
  <si>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</si>
  <si>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</si>
  <si>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</si>
  <si>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</si>
  <si>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</si>
  <si>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</si>
  <si>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</si>
  <si>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</si>
  <si>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</si>
  <si>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</si>
  <si>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</si>
  <si>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</si>
  <si>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</si>
  <si>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</si>
  <si>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</si>
  <si>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</si>
  <si>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</si>
  <si>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</si>
  <si>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</si>
  <si>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</si>
  <si>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</si>
  <si>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</si>
  <si>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</si>
  <si>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</si>
  <si>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</si>
  <si>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</si>
  <si>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</si>
  <si>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</si>
  <si>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</si>
  <si>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</si>
  <si>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</si>
  <si>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</si>
  <si>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</si>
  <si>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</si>
  <si>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</si>
  <si>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</si>
  <si>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</si>
  <si>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</si>
  <si>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</si>
  <si>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</si>
  <si>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</si>
  <si>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</si>
  <si>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</si>
  <si>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</si>
  <si>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</si>
  <si>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</si>
  <si>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</si>
  <si>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</si>
  <si>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</si>
  <si>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</si>
  <si>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</si>
  <si>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</si>
  <si>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</si>
  <si>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</si>
  <si>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</si>
  <si>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</si>
  <si>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</si>
  <si>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</si>
  <si>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</si>
  <si>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</si>
  <si>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</si>
  <si>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</si>
  <si>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</si>
  <si>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</si>
  <si>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</si>
  <si>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</si>
  <si>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</si>
  <si>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</si>
  <si>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</si>
  <si>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</si>
  <si>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</si>
  <si>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</si>
  <si>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</si>
  <si>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</si>
  <si>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</si>
  <si>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</si>
  <si>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</si>
  <si>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</si>
  <si>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</si>
  <si>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</si>
  <si>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</si>
  <si>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</si>
  <si>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</si>
  <si>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</si>
  <si>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</si>
  <si>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</si>
  <si>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</si>
  <si>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</si>
  <si>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</si>
  <si>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</si>
  <si>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</si>
  <si>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</si>
  <si>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</si>
  <si>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</si>
  <si>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</si>
  <si>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</si>
  <si>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</si>
  <si>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</si>
  <si>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</si>
  <si>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</si>
  <si>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</si>
  <si>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</si>
  <si>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</si>
  <si>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</si>
  <si>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</si>
  <si>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</si>
  <si>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</si>
  <si>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</si>
  <si>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</si>
  <si>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</si>
  <si>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</si>
  <si>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</si>
  <si>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</si>
  <si>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</si>
  <si>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</si>
  <si>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</si>
  <si>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</si>
  <si>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</si>
  <si>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</si>
  <si>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</si>
  <si>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</si>
  <si>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</si>
  <si>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</si>
  <si>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</si>
  <si>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</si>
  <si>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</si>
  <si>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</si>
  <si>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</si>
  <si>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</si>
  <si>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</si>
  <si>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</si>
  <si>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</si>
  <si>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</si>
  <si>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</si>
  <si>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</si>
  <si>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</si>
  <si>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</si>
  <si>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</si>
  <si>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</si>
  <si>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</si>
  <si>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</si>
  <si>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</si>
  <si>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</si>
  <si>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</si>
  <si>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</si>
  <si>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</si>
  <si>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</si>
  <si>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</si>
  <si>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</si>
  <si>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</si>
  <si>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</si>
  <si>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</si>
  <si>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</si>
  <si>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</si>
  <si>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</si>
  <si>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</si>
  <si>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</si>
  <si>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</si>
  <si>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</si>
  <si>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</si>
  <si>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</si>
  <si>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</si>
  <si>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</si>
  <si>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</si>
  <si>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</si>
  <si>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</si>
  <si>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</si>
  <si>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</si>
  <si>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</si>
  <si>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</si>
  <si>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</si>
  <si>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</si>
  <si>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</si>
  <si>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</si>
  <si>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</si>
  <si>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</si>
  <si>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</si>
  <si>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</si>
  <si>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</si>
  <si>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</si>
  <si>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</si>
  <si>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</si>
  <si>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</si>
  <si>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</si>
  <si>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</si>
  <si>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</si>
  <si>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</si>
  <si>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</si>
  <si>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</si>
  <si>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</si>
  <si>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</si>
  <si>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</si>
  <si>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</si>
  <si>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</si>
  <si>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</si>
  <si>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</si>
  <si>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</si>
  <si>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</si>
  <si>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</si>
  <si>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</si>
  <si>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</si>
  <si>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</si>
  <si>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</si>
  <si>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</si>
  <si>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</si>
  <si>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</si>
  <si>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</si>
  <si>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</si>
  <si>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</si>
  <si>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</si>
  <si>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</si>
  <si>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</si>
  <si>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</si>
  <si>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</si>
  <si>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</si>
  <si>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</si>
  <si>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</si>
  <si>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</si>
  <si>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</si>
  <si>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</si>
  <si>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</si>
  <si>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</si>
  <si>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</si>
  <si>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</si>
  <si>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</si>
  <si>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</si>
  <si>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</si>
  <si>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</si>
  <si>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</si>
  <si>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</si>
  <si>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</si>
  <si>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</si>
  <si>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</si>
  <si>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</si>
  <si>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</si>
  <si>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</si>
  <si>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</si>
  <si>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</si>
  <si>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</si>
  <si>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</si>
  <si>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</si>
  <si>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</si>
  <si>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</si>
  <si>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</si>
  <si>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</si>
  <si>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</si>
  <si>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</si>
  <si>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</si>
  <si>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</si>
  <si>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</si>
  <si>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</si>
  <si>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</si>
  <si>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</si>
  <si>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</si>
  <si>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</si>
  <si>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</si>
  <si>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</si>
  <si>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</si>
  <si>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</si>
  <si>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</si>
  <si>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</si>
  <si>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</si>
  <si>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</si>
  <si>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</si>
  <si>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</si>
  <si>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</si>
  <si>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</si>
  <si>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</si>
  <si>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</si>
  <si>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</si>
  <si>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</si>
  <si>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</si>
  <si>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</si>
  <si>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</si>
  <si>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</si>
  <si>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</si>
  <si>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</si>
  <si>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</si>
  <si>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</si>
  <si>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</si>
  <si>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</si>
  <si>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</si>
  <si>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</si>
  <si>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</si>
  <si>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</si>
  <si>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</si>
  <si>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</si>
  <si>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</si>
  <si>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</si>
  <si>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</si>
  <si>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</si>
  <si>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</si>
  <si>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</si>
  <si>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</si>
  <si>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</si>
  <si>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</si>
  <si>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</si>
  <si>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</si>
  <si>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</si>
  <si>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</si>
  <si>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</si>
  <si>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</si>
  <si>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</si>
  <si>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</si>
  <si>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</si>
  <si>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</si>
  <si>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</si>
  <si>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</si>
  <si>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</si>
  <si>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</si>
  <si>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</si>
  <si>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</si>
  <si>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</si>
  <si>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</si>
  <si>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</si>
  <si>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</si>
  <si>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</si>
  <si>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</si>
  <si>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</si>
  <si>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</si>
  <si>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</si>
  <si>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</si>
  <si>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</si>
  <si>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</si>
  <si>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</si>
  <si>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</si>
  <si>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</si>
  <si>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</si>
  <si>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</si>
  <si>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</si>
  <si>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</si>
  <si>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</si>
  <si>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</si>
  <si>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</si>
  <si>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</si>
  <si>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</si>
  <si>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</si>
  <si>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</si>
  <si>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</si>
  <si>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</si>
  <si>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</si>
  <si>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</si>
  <si>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</si>
  <si>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</si>
  <si>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</si>
  <si>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</si>
  <si>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</si>
  <si>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</si>
  <si>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</si>
  <si>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</si>
  <si>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</si>
  <si>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</si>
  <si>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</si>
  <si>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</si>
  <si>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</si>
  <si>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</si>
  <si>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</si>
  <si>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</si>
  <si>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</si>
  <si>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</si>
  <si>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</si>
  <si>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</si>
  <si>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</si>
  <si>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</si>
  <si>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</si>
  <si>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</si>
  <si>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</si>
  <si>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</si>
  <si>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</si>
  <si>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</si>
  <si>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</si>
  <si>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</si>
  <si>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</si>
  <si>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</si>
  <si>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</si>
  <si>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</si>
  <si>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</si>
  <si>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</si>
  <si>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</si>
  <si>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</si>
  <si>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</si>
  <si>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</si>
  <si>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</si>
  <si>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</si>
  <si>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</si>
  <si>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</si>
  <si>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</si>
  <si>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</si>
  <si>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</si>
  <si>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</si>
  <si>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</si>
  <si>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</si>
  <si>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</si>
  <si>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</si>
  <si>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</si>
  <si>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</si>
  <si>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</si>
  <si>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</si>
  <si>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</si>
  <si>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</si>
  <si>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</si>
  <si>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</si>
  <si>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</si>
  <si>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</si>
  <si>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</si>
  <si>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</si>
  <si>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</si>
  <si>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</si>
  <si>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</si>
  <si>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</si>
  <si>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</si>
  <si>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</si>
  <si>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</si>
  <si>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</si>
  <si>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</si>
  <si>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</si>
  <si>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</si>
  <si>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</si>
  <si>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</si>
  <si>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</si>
  <si>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</si>
  <si>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</si>
  <si>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</si>
  <si>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</si>
  <si>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</si>
  <si>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</si>
  <si>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</si>
  <si>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</si>
  <si>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</si>
  <si>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</si>
  <si>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</si>
  <si>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</si>
  <si>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</si>
  <si>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</si>
  <si>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</si>
  <si>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</si>
  <si>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</si>
  <si>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</si>
  <si>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</si>
  <si>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</si>
  <si>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</si>
  <si>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</si>
  <si>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</si>
  <si>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</si>
  <si>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</si>
  <si>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</si>
  <si>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</si>
  <si>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</si>
  <si>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</si>
  <si>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</si>
  <si>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</si>
  <si>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</si>
  <si>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</si>
  <si>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</si>
  <si>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</si>
  <si>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</si>
  <si>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</si>
  <si>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</si>
  <si>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</si>
  <si>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</si>
  <si>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</si>
  <si>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</si>
  <si>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</si>
  <si>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</si>
  <si>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</si>
  <si>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</si>
  <si>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</si>
  <si>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</si>
  <si>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</si>
  <si>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</si>
  <si>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</si>
  <si>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</si>
  <si>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</si>
  <si>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</si>
  <si>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</si>
  <si>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</si>
  <si>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</si>
  <si>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</si>
  <si>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</si>
  <si>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</si>
  <si>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</si>
  <si>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</si>
  <si>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</si>
  <si>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</si>
  <si>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</si>
  <si>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</si>
  <si>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</si>
  <si>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</si>
  <si>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</si>
  <si>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</si>
  <si>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</si>
  <si>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</si>
  <si>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</si>
  <si>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</si>
  <si>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</si>
  <si>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</si>
  <si>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</si>
  <si>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</si>
  <si>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</si>
  <si>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</si>
  <si>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</si>
  <si>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</si>
  <si>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</si>
  <si>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</si>
  <si>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</si>
  <si>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</si>
  <si>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</si>
  <si>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</si>
  <si>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</si>
  <si>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</si>
  <si>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</si>
  <si>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</si>
  <si>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</si>
  <si>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</si>
  <si>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</si>
  <si>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</si>
  <si>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</si>
  <si>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</si>
  <si>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</si>
  <si>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</si>
  <si>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</si>
  <si>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</si>
  <si>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</si>
  <si>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</si>
  <si>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</si>
  <si>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</si>
  <si>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</si>
  <si>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</si>
  <si>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</si>
  <si>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</si>
  <si>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</si>
  <si>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</si>
  <si>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</si>
  <si>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</si>
  <si>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</si>
  <si>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</si>
  <si>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</si>
  <si>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</si>
  <si>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</si>
  <si>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</si>
  <si>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</si>
  <si>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</si>
  <si>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</si>
  <si>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</si>
  <si>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</si>
  <si>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</si>
  <si>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</si>
  <si>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</si>
  <si>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</si>
  <si>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</si>
  <si>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</si>
  <si>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</si>
  <si>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</si>
  <si>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</si>
  <si>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</si>
  <si>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</si>
  <si>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</si>
  <si>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</si>
  <si>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</si>
  <si>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</si>
  <si>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</si>
  <si>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</si>
  <si>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</si>
  <si>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</si>
  <si>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</si>
  <si>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</si>
  <si>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</si>
  <si>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</si>
  <si>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</si>
  <si>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</si>
  <si>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</si>
  <si>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</si>
  <si>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</si>
  <si>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</si>
  <si>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</si>
  <si>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</si>
  <si>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</si>
  <si>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</si>
  <si>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</si>
  <si>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</si>
  <si>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</si>
  <si>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</si>
  <si>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</si>
  <si>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</si>
  <si>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</si>
  <si>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</si>
  <si>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</si>
  <si>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</si>
  <si>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</si>
  <si>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</si>
  <si>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</si>
  <si>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</si>
  <si>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</si>
  <si>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</si>
  <si>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</si>
  <si>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</si>
  <si>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</si>
  <si>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</si>
  <si>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</si>
  <si>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</si>
  <si>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</si>
  <si>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</si>
  <si>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</si>
  <si>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</si>
  <si>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</si>
  <si>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</si>
  <si>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</si>
  <si>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</si>
  <si>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</si>
  <si>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</si>
  <si>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</si>
  <si>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</si>
  <si>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</si>
  <si>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</si>
  <si>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</si>
  <si>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</si>
  <si>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</si>
  <si>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</si>
  <si>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</si>
  <si>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</si>
  <si>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</si>
  <si>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</si>
  <si>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</si>
  <si>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</si>
  <si>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</si>
  <si>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</si>
  <si>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</si>
  <si>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</si>
  <si>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</si>
  <si>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</si>
  <si>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</si>
  <si>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</si>
  <si>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</si>
  <si>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</si>
  <si>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</si>
  <si>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</si>
  <si>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</si>
  <si>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</si>
  <si>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</si>
  <si>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</si>
  <si>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</si>
  <si>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</si>
  <si>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</si>
  <si>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</si>
  <si>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</si>
  <si>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</si>
  <si>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</si>
  <si>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</si>
  <si>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</si>
  <si>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</si>
  <si>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</si>
  <si>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</si>
  <si>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</si>
  <si>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</si>
  <si>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</si>
  <si>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</si>
  <si>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</si>
  <si>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</si>
  <si>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</si>
  <si>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</si>
  <si>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</si>
  <si>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</si>
  <si>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</si>
  <si>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</si>
  <si>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</si>
  <si>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</si>
  <si>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</si>
  <si>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</si>
  <si>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</si>
  <si>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</si>
  <si>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</si>
  <si>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</si>
  <si>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</si>
  <si>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</si>
  <si>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</si>
  <si>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</si>
  <si>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</si>
  <si>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</si>
  <si>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</si>
  <si>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</si>
  <si>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</si>
  <si>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</si>
  <si>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</si>
  <si>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</si>
  <si>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</si>
  <si>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</si>
  <si>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</si>
  <si>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</si>
  <si>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</si>
  <si>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</si>
  <si>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</si>
  <si>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</si>
  <si>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</si>
  <si>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</si>
  <si>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</si>
  <si>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</si>
  <si>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</si>
  <si>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</si>
  <si>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</si>
  <si>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</si>
  <si>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</si>
  <si>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</si>
  <si>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</si>
  <si>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</si>
  <si>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</si>
  <si>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</si>
  <si>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</si>
  <si>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</si>
  <si>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</si>
  <si>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</si>
  <si>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</si>
  <si>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</si>
  <si>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</si>
  <si>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</si>
  <si>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</si>
  <si>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</si>
  <si>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</si>
  <si>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</si>
  <si>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</si>
  <si>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</si>
  <si>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</si>
  <si>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</si>
  <si>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</si>
  <si>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</si>
  <si>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</si>
  <si>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</si>
  <si>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</si>
  <si>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</si>
  <si>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</si>
  <si>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</si>
  <si>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</si>
  <si>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</si>
  <si>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</si>
  <si>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</si>
  <si>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</si>
  <si>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</si>
  <si>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</si>
  <si>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</si>
  <si>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</si>
  <si>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</si>
  <si>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</si>
  <si>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</si>
  <si>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</si>
  <si>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</si>
  <si>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</si>
  <si>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</si>
  <si>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</si>
  <si>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</si>
  <si>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</si>
  <si>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</si>
  <si>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</si>
  <si>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</si>
  <si>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</si>
  <si>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</si>
  <si>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</si>
  <si>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</si>
  <si>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</si>
  <si>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</si>
  <si>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</si>
  <si>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</si>
  <si>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</si>
  <si>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</si>
  <si>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</si>
  <si>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</si>
  <si>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</si>
  <si>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</si>
  <si>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</si>
  <si>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</si>
  <si>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</si>
  <si>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</si>
  <si>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</si>
  <si>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</si>
  <si>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</si>
  <si>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</si>
  <si>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</si>
  <si>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</si>
  <si>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</si>
  <si>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</si>
  <si>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</si>
  <si>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</si>
  <si>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</si>
  <si>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</si>
  <si>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</si>
  <si>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</si>
  <si>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</si>
  <si>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</si>
  <si>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</si>
  <si>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</si>
  <si>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</si>
  <si>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</si>
  <si>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</si>
  <si>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</si>
  <si>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</si>
  <si>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</si>
  <si>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</si>
  <si>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</si>
  <si>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</si>
  <si>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</si>
  <si>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</si>
  <si>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</si>
  <si>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</si>
  <si>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</si>
  <si>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</si>
  <si>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</si>
  <si>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</si>
  <si>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</si>
  <si>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</si>
  <si>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</si>
  <si>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</si>
  <si>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</si>
  <si>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</si>
  <si>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</si>
  <si>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</si>
  <si>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</si>
  <si>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</si>
  <si>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</si>
  <si>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</si>
  <si>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</si>
  <si>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</si>
  <si>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</si>
  <si>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</si>
  <si>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</si>
  <si>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</si>
  <si>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</si>
  <si>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</si>
  <si>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</si>
  <si>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</si>
  <si>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</si>
  <si>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</si>
  <si>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</si>
  <si>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</si>
  <si>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</si>
  <si>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</si>
  <si>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</si>
  <si>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</si>
  <si>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</si>
  <si>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</si>
  <si>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</si>
  <si>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</si>
  <si>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</si>
  <si>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</si>
  <si>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</si>
  <si>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</si>
  <si>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</si>
  <si>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</si>
  <si>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</si>
  <si>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</si>
  <si>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</si>
  <si>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</si>
  <si>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</si>
  <si>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</si>
  <si>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</si>
  <si>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</si>
  <si>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</si>
  <si>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</si>
  <si>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</si>
  <si>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</si>
  <si>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</si>
  <si>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</si>
  <si>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</si>
  <si>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</si>
  <si>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</si>
  <si>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</si>
  <si>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</si>
  <si>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</si>
  <si>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</si>
  <si>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</si>
  <si>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</si>
  <si>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</si>
  <si>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</si>
  <si>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</si>
  <si>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</si>
  <si>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</si>
  <si>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</si>
  <si>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</si>
  <si>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</si>
  <si>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</si>
  <si>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</si>
  <si>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</si>
  <si>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</si>
  <si>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</si>
  <si>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</si>
  <si>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</si>
  <si>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</si>
  <si>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</si>
  <si>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</si>
  <si>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</si>
  <si>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</si>
  <si>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</si>
  <si>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</si>
  <si>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</si>
  <si>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</si>
  <si>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</si>
  <si>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</si>
  <si>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</si>
  <si>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</si>
  <si>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</si>
  <si>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</si>
  <si>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</si>
  <si>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</si>
  <si>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</si>
  <si>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</si>
  <si>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</si>
  <si>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</si>
  <si>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</si>
  <si>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</si>
  <si>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</si>
  <si>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</si>
  <si>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</si>
  <si>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</si>
  <si>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</si>
  <si>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</si>
  <si>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</si>
  <si>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</si>
  <si>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</si>
  <si>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</si>
  <si>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</si>
  <si>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</si>
  <si>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</si>
  <si>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</si>
  <si>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</si>
  <si>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</si>
  <si>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</si>
  <si>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</si>
  <si>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</si>
  <si>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</si>
  <si>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</si>
  <si>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</si>
  <si>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</si>
  <si>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</si>
  <si>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</si>
  <si>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</si>
  <si>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</si>
  <si>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</si>
  <si>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</si>
  <si>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</si>
  <si>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</si>
  <si>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</si>
  <si>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</si>
  <si>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</si>
  <si>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</si>
  <si>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</si>
  <si>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</si>
  <si>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</si>
  <si>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</si>
  <si>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</si>
  <si>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</si>
  <si>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</si>
  <si>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</si>
  <si>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</si>
  <si>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</si>
  <si>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</si>
  <si>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</si>
  <si>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</si>
  <si>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</si>
  <si>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</si>
  <si>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</si>
  <si>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</si>
  <si>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</si>
  <si>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</si>
  <si>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</si>
  <si>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</si>
  <si>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</si>
  <si>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</si>
  <si>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</si>
  <si>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</si>
  <si>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</si>
  <si>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</si>
  <si>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</si>
  <si>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</si>
  <si>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</si>
  <si>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</si>
  <si>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</si>
  <si>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</si>
  <si>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</si>
  <si>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</si>
  <si>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</si>
  <si>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</si>
  <si>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</si>
  <si>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</si>
  <si>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</si>
  <si>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</si>
  <si>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</si>
  <si>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</si>
  <si>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</si>
  <si>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</si>
  <si>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</si>
  <si>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</si>
  <si>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</si>
  <si>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</si>
  <si>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</si>
  <si>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</si>
  <si>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</si>
  <si>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</si>
  <si>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</si>
  <si>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</si>
  <si>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</si>
  <si>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</si>
  <si>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</si>
  <si>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</si>
  <si>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</si>
  <si>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</si>
  <si>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</si>
  <si>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</si>
  <si>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</si>
  <si>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</si>
  <si>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</si>
  <si>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</si>
  <si>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</si>
  <si>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</si>
  <si>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</si>
  <si>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</si>
  <si>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</si>
  <si>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</si>
  <si>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</si>
  <si>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</si>
  <si>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</si>
  <si>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</si>
  <si>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</si>
  <si>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</si>
  <si>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</si>
  <si>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</si>
  <si>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</si>
  <si>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</si>
  <si>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</si>
  <si>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</si>
  <si>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</si>
  <si>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</si>
  <si>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</si>
  <si>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</si>
  <si>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</si>
  <si>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</si>
  <si>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</si>
  <si>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</si>
  <si>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</si>
  <si>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</si>
  <si>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</si>
  <si>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</si>
  <si>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</si>
  <si>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</si>
  <si>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</si>
  <si>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</si>
  <si>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</si>
  <si>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</si>
  <si>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</si>
  <si>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</si>
  <si>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</si>
  <si>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</si>
  <si>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</si>
  <si>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</si>
  <si>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</si>
  <si>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</si>
  <si>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</si>
  <si>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</si>
  <si>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</si>
  <si>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</si>
  <si>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</si>
  <si>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</si>
  <si>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</si>
  <si>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</si>
  <si>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</si>
  <si>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</si>
  <si>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</si>
  <si>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</si>
  <si>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</si>
  <si>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</si>
  <si>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</si>
  <si>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</si>
  <si>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</si>
  <si>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</si>
  <si>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</si>
  <si>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</si>
  <si>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</si>
  <si>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</si>
  <si>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</si>
  <si>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</si>
  <si>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</si>
  <si>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</si>
  <si>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</si>
  <si>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</si>
  <si>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</si>
  <si>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</si>
  <si>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</si>
  <si>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</si>
  <si>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</si>
  <si>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</si>
  <si>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</si>
  <si>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</si>
  <si>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</si>
  <si>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</si>
  <si>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</si>
  <si>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</si>
  <si>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</si>
  <si>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</si>
  <si>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</si>
  <si>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</si>
  <si>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</si>
  <si>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</si>
  <si>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</si>
  <si>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</si>
  <si>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</si>
  <si>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</si>
  <si>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</si>
  <si>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</si>
  <si>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</si>
  <si>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</si>
  <si>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</si>
  <si>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</si>
  <si>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</si>
  <si>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</si>
  <si>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</si>
  <si>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</si>
  <si>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</si>
  <si>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</si>
  <si>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</si>
  <si>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</si>
  <si>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</si>
  <si>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</si>
  <si>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</si>
  <si>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</si>
  <si>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</si>
  <si>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</si>
  <si>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</si>
  <si>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</si>
  <si>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</si>
  <si>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</si>
  <si>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</si>
  <si>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</si>
  <si>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</si>
  <si>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</si>
  <si>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</si>
  <si>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</si>
  <si>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</si>
  <si>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</si>
  <si>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</si>
  <si>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</si>
  <si>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</si>
  <si>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</si>
  <si>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</si>
  <si>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</si>
  <si>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</si>
  <si>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</si>
  <si>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</si>
  <si>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</si>
  <si>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</si>
  <si>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</si>
  <si>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</si>
  <si>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</si>
  <si>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</si>
  <si>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</si>
  <si>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</si>
  <si>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</si>
  <si>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</si>
  <si>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</si>
  <si>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</si>
  <si>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</si>
  <si>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</si>
  <si>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</si>
  <si>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</si>
  <si>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</si>
  <si>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</si>
  <si>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</si>
  <si>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</si>
  <si>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</si>
  <si>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</si>
  <si>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</si>
  <si>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</si>
  <si>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</si>
  <si>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</si>
  <si>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</si>
  <si>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</si>
  <si>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</si>
  <si>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</si>
  <si>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</si>
  <si>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</si>
  <si>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</si>
  <si>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</si>
  <si>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</si>
  <si>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</si>
  <si>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</si>
  <si>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</si>
  <si>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</si>
  <si>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</si>
  <si>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</si>
  <si>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</si>
  <si>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</si>
  <si>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</si>
  <si>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</si>
  <si>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</si>
  <si>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</si>
  <si>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</si>
  <si>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</si>
  <si>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</si>
  <si>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</si>
  <si>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</si>
  <si>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</si>
  <si>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</si>
  <si>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</si>
  <si>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</si>
  <si>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</si>
  <si>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</si>
  <si>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</si>
  <si>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</si>
  <si>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</si>
  <si>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</si>
  <si>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</si>
  <si>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</si>
  <si>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</si>
  <si>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</si>
  <si>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</si>
  <si>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</si>
  <si>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</si>
  <si>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</si>
  <si>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</si>
  <si>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</si>
  <si>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</si>
  <si>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</si>
  <si>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</si>
  <si>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</si>
  <si>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</si>
  <si>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</si>
  <si>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</si>
  <si>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</si>
  <si>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</si>
  <si>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</si>
  <si>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</si>
  <si>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</si>
  <si>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</si>
  <si>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</si>
  <si>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</si>
  <si>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</si>
  <si>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</si>
  <si>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</si>
  <si>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</si>
  <si>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</si>
  <si>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</si>
  <si>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</si>
  <si>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</si>
  <si>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</si>
  <si>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</si>
  <si>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</si>
  <si>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</si>
  <si>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</si>
  <si>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</si>
  <si>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</si>
  <si>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</si>
  <si>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</si>
  <si>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</si>
  <si>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</si>
  <si>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</si>
  <si>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</si>
  <si>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</si>
  <si>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</si>
  <si>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</si>
  <si>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</si>
  <si>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</si>
  <si>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</si>
  <si>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</si>
  <si>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</si>
  <si>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</si>
  <si>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</si>
  <si>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</si>
  <si>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</si>
  <si>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</si>
  <si>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</si>
  <si>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</si>
  <si>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</si>
  <si>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</si>
  <si>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</si>
  <si>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</si>
  <si>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</si>
  <si>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</si>
  <si>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</si>
  <si>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</si>
  <si>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</si>
  <si>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</si>
  <si>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</si>
  <si>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</si>
  <si>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</si>
  <si>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</si>
  <si>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</si>
  <si>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</si>
  <si>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</si>
  <si>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</si>
  <si>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</si>
  <si>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</si>
  <si>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</si>
  <si>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</si>
  <si>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</si>
  <si>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</si>
  <si>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</si>
  <si>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</si>
  <si>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</si>
  <si>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</si>
  <si>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</si>
  <si>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</si>
  <si>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</si>
  <si>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</si>
  <si>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</si>
  <si>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</si>
  <si>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</si>
  <si>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</si>
  <si>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</si>
  <si>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</si>
  <si>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</si>
  <si>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</si>
  <si>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</si>
  <si>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</si>
  <si>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</si>
  <si>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</si>
  <si>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</si>
  <si>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</si>
  <si>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</si>
  <si>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</si>
  <si>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</si>
  <si>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</si>
  <si>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</si>
  <si>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</si>
  <si>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</si>
  <si>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</si>
  <si>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</si>
  <si>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</si>
  <si>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</si>
  <si>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</si>
  <si>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</si>
  <si>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</si>
  <si>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</si>
  <si>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</si>
  <si>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</si>
  <si>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</si>
  <si>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</si>
  <si>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</si>
  <si>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</si>
  <si>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</si>
  <si>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</si>
  <si>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</si>
  <si>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</si>
  <si>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</si>
  <si>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</si>
  <si>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</si>
  <si>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</si>
  <si>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</si>
  <si>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</si>
  <si>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</si>
  <si>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</si>
  <si>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</si>
  <si>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</si>
  <si>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</si>
  <si>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</si>
  <si>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</si>
  <si>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</si>
  <si>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</si>
  <si>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</si>
  <si>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</si>
  <si>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</si>
  <si>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</si>
  <si>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</si>
  <si>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</si>
  <si>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</si>
  <si>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</si>
  <si>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</si>
  <si>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</si>
  <si>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</si>
  <si>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</si>
  <si>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</si>
  <si>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</si>
  <si>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</si>
  <si>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</si>
  <si>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</si>
  <si>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</si>
  <si>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</si>
  <si>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</si>
  <si>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</si>
  <si>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</si>
  <si>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</si>
  <si>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</si>
  <si>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</si>
  <si>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</si>
  <si>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</si>
  <si>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</si>
  <si>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</si>
  <si>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</si>
  <si>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</si>
  <si>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</si>
  <si>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</si>
  <si>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</si>
  <si>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</si>
  <si>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</si>
  <si>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</si>
  <si>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</si>
  <si>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</si>
  <si>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</si>
  <si>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</si>
  <si>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</si>
  <si>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</si>
  <si>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</si>
  <si>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</si>
  <si>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</si>
  <si>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</si>
  <si>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</si>
  <si>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</si>
  <si>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</si>
  <si>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</si>
  <si>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</si>
  <si>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</si>
  <si>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</si>
  <si>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</si>
  <si>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</si>
  <si>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</si>
  <si>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</si>
  <si>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</si>
  <si>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</si>
  <si>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</si>
  <si>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</si>
  <si>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</si>
  <si>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</si>
  <si>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</si>
  <si>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</si>
  <si>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</si>
  <si>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</si>
  <si>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</si>
  <si>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</si>
  <si>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</si>
  <si>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</si>
  <si>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</si>
  <si>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</si>
  <si>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</si>
  <si>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</si>
  <si>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</si>
  <si>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</si>
  <si>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</si>
  <si>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</si>
  <si>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</si>
  <si>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</si>
  <si>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</si>
  <si>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</si>
  <si>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</si>
  <si>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</si>
  <si>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</si>
  <si>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</si>
  <si>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</si>
  <si>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</si>
  <si>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</si>
  <si>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</si>
  <si>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</si>
  <si>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</si>
  <si>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</si>
  <si>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</si>
  <si>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</si>
  <si>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</si>
  <si>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</si>
  <si>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</si>
  <si>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</si>
  <si>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</si>
  <si>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</si>
  <si>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</si>
  <si>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</si>
  <si>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</si>
  <si>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</si>
  <si>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</si>
  <si>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</si>
  <si>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</si>
  <si>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</si>
  <si>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</si>
  <si>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</si>
  <si>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</si>
  <si>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</si>
  <si>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</si>
  <si>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</si>
  <si>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</si>
  <si>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</si>
  <si>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</si>
  <si>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</si>
  <si>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</si>
  <si>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</si>
  <si>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</si>
  <si>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</si>
  <si>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</si>
  <si>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</si>
  <si>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</si>
  <si>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</si>
  <si>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</si>
  <si>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</si>
  <si>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</si>
  <si>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</si>
  <si>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</si>
  <si>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</si>
  <si>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</si>
  <si>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</si>
  <si>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</si>
  <si>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</si>
  <si>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</si>
  <si>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</si>
  <si>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</si>
  <si>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</si>
  <si>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</si>
  <si>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</si>
  <si>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</si>
  <si>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</si>
  <si>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</si>
  <si>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</si>
  <si>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</si>
  <si>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</si>
  <si>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</si>
  <si>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</si>
  <si>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</si>
  <si>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</si>
  <si>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</si>
  <si>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</si>
  <si>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</si>
  <si>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</si>
  <si>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</si>
  <si>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</si>
  <si>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</si>
  <si>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</si>
  <si>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</si>
  <si>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</si>
  <si>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</si>
  <si>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</si>
  <si>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</si>
  <si>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</si>
  <si>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</si>
  <si>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</si>
  <si>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</si>
  <si>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</si>
  <si>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</si>
  <si>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</si>
  <si>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</si>
  <si>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</si>
  <si>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</si>
  <si>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</si>
  <si>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</si>
  <si>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</si>
  <si>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</si>
  <si>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</si>
  <si>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</si>
  <si>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</si>
  <si>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</si>
  <si>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</si>
  <si>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</si>
  <si>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</si>
  <si>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</si>
  <si>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</si>
  <si>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</si>
  <si>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</si>
  <si>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</si>
  <si>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</si>
  <si>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</si>
  <si>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</si>
  <si>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</si>
  <si>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</si>
  <si>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</si>
  <si>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</si>
  <si>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</si>
  <si>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</si>
  <si>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</si>
  <si>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</si>
  <si>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</si>
  <si>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</si>
  <si>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</si>
  <si>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</si>
  <si>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</si>
  <si>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</si>
  <si>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</si>
  <si>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</si>
  <si>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</si>
  <si>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</si>
  <si>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</si>
  <si>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</si>
  <si>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</si>
  <si>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</si>
  <si>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</si>
  <si>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</si>
  <si>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</si>
  <si>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</si>
  <si>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</si>
  <si>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</si>
  <si>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</si>
  <si>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</si>
  <si>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</si>
  <si>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</si>
  <si>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</si>
  <si>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</si>
  <si>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</si>
  <si>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</si>
  <si>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</si>
  <si>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</si>
  <si>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</si>
  <si>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</si>
  <si>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</si>
  <si>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</si>
  <si>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</si>
  <si>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</si>
  <si>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</si>
  <si>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</si>
  <si>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</si>
  <si>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</si>
  <si>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</si>
  <si>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</si>
  <si>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</si>
  <si>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</si>
  <si>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</si>
  <si>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</si>
  <si>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</si>
  <si>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</si>
  <si>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</si>
  <si>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</si>
  <si>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</si>
  <si>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</si>
  <si>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</si>
  <si>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</si>
  <si>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</si>
  <si>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</si>
  <si>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</si>
  <si>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</si>
  <si>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</si>
  <si>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</si>
  <si>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</si>
  <si>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</si>
  <si>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</si>
  <si>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</si>
  <si>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</si>
  <si>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</si>
  <si>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</si>
  <si>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</si>
  <si>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</si>
  <si>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</si>
  <si>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</si>
  <si>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</si>
  <si>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</si>
  <si>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</si>
  <si>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</si>
  <si>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</si>
  <si>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</si>
  <si>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</si>
  <si>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</si>
  <si>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</si>
  <si>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</si>
  <si>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</si>
  <si>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</si>
  <si>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</si>
  <si>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</si>
  <si>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</si>
  <si>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</si>
  <si>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</si>
  <si>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</si>
  <si>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</si>
  <si>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</si>
  <si>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</si>
  <si>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</si>
  <si>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</si>
  <si>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</si>
  <si>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</si>
  <si>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</si>
  <si>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</si>
  <si>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</si>
  <si>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</si>
  <si>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</si>
  <si>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</si>
  <si>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</si>
  <si>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</si>
  <si>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</si>
  <si>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</si>
  <si>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</si>
  <si>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</si>
  <si>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</si>
  <si>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</si>
  <si>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</si>
  <si>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</si>
  <si>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</si>
  <si>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</si>
  <si>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</si>
  <si>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</si>
  <si>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</si>
  <si>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</si>
  <si>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</si>
  <si>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</si>
  <si>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</si>
  <si>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</si>
  <si>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</si>
  <si>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</si>
  <si>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</si>
  <si>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</si>
  <si>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</si>
  <si>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</si>
  <si>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</si>
  <si>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</si>
  <si>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</si>
  <si>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</si>
  <si>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</si>
  <si>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</si>
  <si>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</si>
  <si>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</si>
  <si>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</si>
  <si>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</si>
  <si>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</si>
  <si>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</si>
  <si>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</si>
  <si>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</si>
  <si>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</si>
  <si>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</si>
  <si>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</si>
  <si>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</si>
  <si>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</si>
  <si>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</si>
  <si>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</si>
  <si>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</si>
  <si>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</si>
  <si>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</si>
  <si>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</si>
  <si>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</si>
  <si>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</si>
  <si>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</si>
  <si>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</si>
  <si>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</si>
  <si>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</si>
  <si>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</si>
  <si>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</si>
  <si>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</si>
  <si>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</si>
  <si>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</si>
  <si>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</si>
  <si>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</si>
  <si>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</si>
  <si>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</si>
  <si>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</si>
  <si>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</si>
  <si>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</si>
  <si>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</si>
  <si>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</si>
  <si>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</si>
  <si>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</si>
  <si>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</si>
  <si>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</si>
  <si>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</si>
  <si>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</si>
  <si>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</si>
  <si>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</si>
  <si>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</si>
  <si>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</si>
  <si>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</si>
  <si>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</si>
  <si>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</si>
  <si>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</si>
  <si>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</si>
  <si>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</si>
  <si>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</si>
  <si>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</si>
  <si>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</si>
  <si>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</si>
  <si>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</si>
  <si>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</si>
  <si>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</si>
  <si>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</si>
  <si>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</si>
  <si>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</si>
  <si>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</si>
  <si>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</si>
  <si>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</si>
  <si>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</si>
  <si>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</si>
  <si>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</si>
  <si>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</si>
  <si>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</si>
  <si>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</si>
  <si>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</si>
  <si>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</si>
  <si>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</si>
  <si>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</si>
  <si>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</si>
  <si>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</si>
  <si>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</si>
  <si>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</si>
  <si>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</si>
  <si>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</si>
  <si>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</si>
  <si>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</si>
  <si>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</si>
  <si>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</si>
  <si>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</si>
  <si>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</si>
  <si>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</si>
  <si>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</si>
  <si>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</si>
  <si>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</si>
  <si>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</si>
  <si>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</si>
  <si>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</si>
  <si>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</si>
  <si>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</si>
  <si>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</si>
  <si>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</si>
  <si>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</si>
  <si>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</si>
  <si>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</si>
  <si>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</si>
  <si>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</si>
  <si>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</si>
  <si>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</si>
  <si>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</si>
  <si>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</si>
  <si>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</si>
  <si>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</si>
  <si>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</si>
  <si>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</si>
  <si>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</si>
  <si>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</si>
  <si>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</si>
  <si>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</si>
  <si>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</si>
  <si>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</si>
  <si>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</si>
  <si>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</si>
  <si>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</si>
  <si>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</si>
  <si>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</si>
  <si>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</si>
  <si>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</si>
  <si>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</si>
  <si>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</si>
  <si>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</si>
  <si>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</si>
  <si>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</si>
  <si>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</si>
  <si>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</si>
  <si>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</si>
  <si>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</si>
  <si>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</si>
  <si>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</si>
  <si>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</si>
  <si>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</si>
  <si>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</si>
  <si>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</si>
  <si>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</si>
  <si>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</si>
  <si>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</si>
  <si>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</si>
  <si>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</si>
  <si>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</si>
  <si>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</si>
  <si>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</si>
  <si>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</si>
  <si>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</si>
  <si>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</si>
  <si>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</si>
  <si>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</si>
  <si>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</si>
  <si>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</si>
  <si>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</si>
  <si>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</si>
  <si>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</si>
  <si>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</si>
  <si>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</si>
  <si>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</si>
  <si>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</si>
  <si>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</si>
  <si>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</si>
  <si>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</si>
  <si>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</si>
  <si>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</si>
  <si>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</si>
  <si>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</si>
  <si>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</si>
  <si>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</si>
  <si>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</si>
  <si>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</si>
  <si>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</si>
  <si>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</si>
  <si>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</si>
  <si>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</si>
  <si>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</si>
  <si>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</si>
  <si>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</si>
  <si>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</si>
  <si>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</si>
  <si>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</si>
  <si>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</si>
  <si>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</si>
  <si>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</si>
  <si>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</si>
  <si>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</si>
  <si>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</si>
  <si>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</si>
  <si>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</si>
  <si>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</si>
  <si>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</si>
  <si>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</si>
  <si>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</si>
  <si>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</si>
  <si>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</si>
  <si>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</si>
  <si>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</si>
  <si>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</si>
  <si>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</si>
  <si>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</si>
  <si>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</si>
  <si>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</si>
  <si>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</si>
  <si>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</si>
  <si>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</si>
  <si>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</si>
  <si>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</si>
  <si>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</si>
  <si>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</si>
  <si>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</si>
  <si>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</si>
  <si>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</si>
  <si>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</si>
  <si>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</si>
  <si>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</si>
  <si>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</si>
  <si>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</si>
  <si>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</si>
  <si>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</si>
  <si>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</si>
  <si>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</si>
  <si>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</si>
  <si>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</si>
  <si>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</si>
  <si>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</si>
  <si>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</si>
  <si>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</si>
  <si>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</si>
  <si>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</si>
  <si>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</si>
  <si>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</si>
  <si>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</si>
  <si>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</si>
  <si>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</si>
  <si>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</si>
  <si>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</si>
  <si>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</si>
  <si>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</si>
  <si>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</si>
  <si>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</si>
  <si>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</si>
  <si>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</si>
  <si>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</si>
  <si>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</si>
  <si>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</si>
  <si>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</si>
  <si>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</si>
  <si>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</si>
  <si>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</si>
  <si>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</si>
  <si>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</si>
  <si>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</si>
  <si>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</si>
  <si>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</si>
  <si>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</si>
  <si>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</si>
  <si>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</si>
  <si>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</si>
  <si>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</si>
  <si>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</si>
  <si>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</si>
  <si>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</si>
  <si>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</si>
  <si>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</si>
  <si>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</si>
  <si>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</si>
  <si>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</si>
  <si>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</si>
  <si>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</si>
  <si>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</si>
  <si>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</si>
  <si>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</si>
  <si>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</si>
  <si>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</si>
  <si>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</si>
  <si>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</si>
  <si>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</si>
  <si>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</si>
  <si>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</si>
  <si>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</si>
  <si>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</si>
  <si>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</si>
  <si>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</si>
  <si>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</si>
  <si>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</si>
  <si>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</si>
  <si>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</si>
  <si>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</si>
  <si>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</si>
  <si>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</si>
  <si>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</si>
  <si>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</si>
  <si>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</si>
  <si>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</si>
  <si>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</si>
  <si>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</si>
  <si>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</si>
  <si>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</si>
  <si>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</si>
  <si>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</si>
  <si>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</si>
  <si>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</si>
  <si>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</si>
  <si>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</si>
  <si>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</si>
  <si>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</si>
  <si>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</si>
  <si>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</si>
  <si>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</si>
  <si>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</si>
  <si>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</si>
  <si>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</si>
  <si>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</si>
  <si>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</si>
  <si>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</si>
  <si>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</si>
  <si>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</si>
  <si>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</si>
  <si>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</si>
  <si>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</si>
  <si>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</si>
  <si>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</si>
  <si>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</si>
  <si>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</si>
  <si>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</si>
  <si>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</si>
  <si>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</si>
  <si>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</si>
  <si>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</si>
  <si>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</si>
  <si>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</si>
  <si>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</si>
  <si>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</si>
  <si>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</si>
  <si>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</si>
  <si>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</si>
  <si>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</si>
  <si>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</si>
  <si>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</si>
  <si>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</si>
  <si>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</si>
  <si>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</si>
  <si>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</si>
  <si>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</si>
  <si>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</si>
  <si>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</si>
  <si>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</si>
  <si>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</si>
  <si>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</si>
  <si>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</si>
  <si>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</si>
  <si>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</si>
  <si>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</si>
  <si>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</si>
  <si>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</si>
  <si>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</si>
  <si>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</si>
  <si>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</si>
  <si>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</si>
  <si>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</si>
  <si>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</si>
  <si>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</si>
  <si>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</si>
  <si>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</si>
  <si>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</si>
  <si>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</si>
  <si>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</si>
  <si>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</si>
  <si>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</si>
  <si>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</si>
  <si>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</si>
  <si>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</si>
  <si>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</si>
  <si>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</si>
  <si>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</si>
  <si>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</si>
  <si>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</si>
  <si>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</si>
  <si>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</si>
  <si>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</si>
  <si>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</si>
  <si>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</si>
  <si>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</si>
  <si>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</si>
  <si>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</si>
  <si>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</si>
  <si>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</si>
  <si>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</si>
  <si>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</si>
  <si>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</si>
  <si>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</si>
  <si>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</si>
  <si>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</si>
  <si>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</si>
  <si>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</si>
  <si>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</si>
  <si>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</si>
  <si>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</si>
  <si>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</si>
  <si>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</si>
  <si>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</si>
  <si>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</si>
  <si>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</si>
  <si>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</si>
  <si>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</si>
  <si>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</si>
  <si>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</si>
  <si>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</si>
  <si>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</si>
  <si>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</si>
  <si>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</si>
  <si>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</si>
  <si>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</si>
  <si>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</si>
  <si>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</si>
  <si>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</si>
  <si>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</si>
  <si>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</si>
  <si>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</si>
  <si>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</si>
  <si>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</si>
  <si>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</si>
  <si>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</si>
  <si>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</si>
  <si>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</si>
  <si>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</si>
  <si>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</si>
  <si>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</si>
  <si>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</si>
  <si>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</si>
  <si>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</si>
  <si>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</si>
  <si>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</si>
  <si>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</si>
  <si>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</si>
  <si>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</si>
  <si>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</si>
  <si>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</si>
  <si>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</si>
  <si>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</si>
  <si>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</si>
  <si>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</si>
  <si>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</si>
  <si>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</si>
  <si>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</si>
  <si>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</si>
  <si>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</si>
  <si>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</si>
  <si>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</si>
  <si>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</si>
  <si>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</si>
  <si>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</si>
  <si>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</si>
  <si>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</si>
  <si>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</si>
  <si>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</si>
  <si>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</si>
  <si>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</si>
  <si>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</si>
  <si>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</si>
  <si>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</si>
  <si>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</si>
  <si>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</si>
  <si>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</si>
  <si>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</si>
  <si>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</si>
  <si>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</si>
  <si>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</si>
  <si>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</si>
  <si>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</si>
  <si>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</si>
  <si>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</si>
  <si>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</si>
  <si>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</si>
  <si>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</si>
  <si>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</si>
  <si>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</si>
  <si>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</si>
  <si>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</si>
  <si>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</si>
  <si>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</si>
  <si>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</si>
  <si>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</si>
  <si>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</si>
  <si>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</si>
  <si>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</si>
  <si>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</si>
  <si>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</si>
  <si>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</si>
  <si>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</si>
  <si>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</si>
  <si>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</si>
  <si>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</si>
  <si>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</si>
  <si>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</si>
  <si>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</si>
  <si>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</si>
  <si>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</si>
  <si>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</si>
  <si>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</si>
  <si>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</si>
  <si>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</si>
  <si>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</si>
  <si>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</si>
  <si>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</si>
  <si>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</si>
  <si>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</si>
  <si>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</si>
  <si>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</si>
  <si>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</si>
  <si>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</si>
  <si>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</si>
  <si>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</si>
  <si>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</si>
  <si>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</si>
  <si>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</si>
  <si>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</si>
  <si>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</si>
  <si>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</si>
  <si>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</si>
  <si>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</si>
  <si>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</si>
  <si>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</si>
  <si>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</si>
  <si>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</si>
  <si>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</si>
  <si>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</si>
  <si>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</si>
  <si>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</si>
  <si>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</si>
  <si>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</si>
  <si>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</si>
  <si>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</si>
  <si>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</si>
  <si>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</si>
  <si>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</si>
  <si>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</si>
  <si>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</si>
  <si>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</si>
  <si>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</si>
  <si>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</si>
  <si>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</si>
  <si>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</si>
  <si>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</si>
  <si>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</si>
  <si>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</si>
  <si>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</si>
  <si>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</si>
  <si>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</si>
  <si>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</si>
  <si>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</si>
  <si>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</si>
  <si>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</si>
  <si>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</si>
  <si>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</si>
  <si>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</si>
  <si>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</si>
  <si>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</si>
  <si>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</si>
  <si>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</si>
  <si>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</si>
  <si>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</si>
  <si>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</si>
  <si>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</si>
  <si>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</si>
  <si>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</si>
  <si>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</si>
  <si>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</si>
  <si>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</si>
  <si>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</si>
  <si>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</si>
  <si>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</si>
  <si>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</si>
  <si>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</si>
  <si>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</si>
  <si>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</si>
  <si>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</si>
  <si>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</si>
  <si>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</si>
  <si>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</si>
  <si>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</si>
  <si>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</si>
  <si>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</si>
  <si>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</si>
  <si>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</si>
  <si>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</si>
  <si>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</si>
  <si>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</si>
  <si>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</si>
  <si>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</si>
  <si>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</si>
  <si>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</si>
  <si>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</si>
  <si>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</si>
  <si>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</si>
  <si>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</si>
  <si>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</si>
  <si>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</si>
  <si>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</si>
  <si>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</si>
  <si>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</si>
  <si>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</si>
  <si>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</si>
  <si>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</si>
  <si>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</si>
  <si>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</si>
  <si>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</si>
  <si>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</si>
  <si>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</si>
  <si>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</si>
  <si>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</si>
  <si>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</si>
  <si>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</si>
  <si>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</si>
  <si>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</si>
  <si>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</si>
  <si>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</si>
  <si>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</si>
  <si>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</si>
  <si>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</si>
  <si>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</si>
  <si>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</si>
  <si>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</si>
  <si>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</si>
  <si>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</si>
  <si>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</si>
  <si>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</si>
  <si>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</si>
  <si>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</si>
  <si>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</si>
  <si>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</si>
  <si>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</si>
  <si>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</si>
  <si>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</si>
  <si>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</si>
  <si>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</si>
  <si>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</si>
  <si>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</si>
  <si>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</si>
  <si>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</si>
  <si>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</si>
  <si>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</si>
  <si>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</si>
  <si>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</si>
  <si>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</si>
  <si>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</si>
  <si>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</si>
  <si>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</si>
  <si>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</si>
  <si>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</si>
  <si>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</si>
  <si>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</si>
  <si>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</si>
  <si>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</si>
  <si>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</si>
  <si>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</si>
  <si>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</si>
  <si>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</si>
  <si>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</si>
  <si>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</si>
  <si>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</si>
  <si>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</si>
  <si>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</si>
  <si>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</si>
  <si>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</si>
  <si>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</si>
  <si>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</si>
  <si>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</si>
  <si>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</si>
  <si>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</si>
  <si>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</si>
  <si>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</si>
  <si>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</si>
  <si>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</si>
  <si>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</si>
  <si>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</si>
  <si>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</si>
  <si>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</si>
  <si>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</si>
  <si>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</si>
  <si>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</si>
  <si>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</si>
  <si>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</si>
  <si>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</si>
  <si>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</si>
  <si>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</si>
  <si>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</si>
  <si>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</si>
  <si>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</si>
  <si>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</si>
  <si>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</si>
  <si>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</si>
  <si>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</si>
  <si>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</si>
  <si>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</si>
  <si>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</si>
  <si>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</si>
  <si>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</si>
  <si>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</si>
  <si>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</si>
  <si>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</si>
  <si>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</si>
  <si>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</si>
  <si>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</si>
  <si>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</si>
  <si>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</si>
  <si>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</si>
  <si>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</si>
  <si>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</si>
  <si>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</si>
  <si>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</si>
  <si>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</si>
  <si>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</si>
  <si>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</si>
  <si>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</si>
  <si>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</si>
  <si>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</si>
  <si>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</si>
  <si>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</si>
  <si>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</si>
  <si>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</si>
  <si>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</si>
  <si>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</si>
  <si>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</si>
  <si>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</si>
  <si>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</si>
  <si>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</si>
  <si>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</si>
  <si>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</si>
  <si>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</si>
  <si>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</si>
  <si>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</si>
  <si>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</si>
  <si>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</si>
  <si>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</si>
  <si>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</si>
  <si>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</si>
  <si>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</si>
  <si>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</si>
  <si>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</si>
  <si>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</si>
  <si>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</si>
  <si>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</si>
  <si>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</si>
  <si>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</si>
  <si>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</si>
  <si>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</si>
  <si>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</si>
  <si>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</si>
  <si>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</si>
  <si>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</si>
  <si>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</si>
  <si>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</si>
  <si>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</si>
  <si>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</si>
  <si>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</si>
  <si>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</si>
  <si>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</si>
  <si>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</si>
  <si>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</si>
  <si>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</si>
  <si>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</si>
  <si>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</si>
  <si>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</si>
  <si>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</si>
  <si>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</si>
  <si>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</si>
  <si>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</si>
  <si>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</si>
  <si>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</si>
  <si>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</si>
  <si>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</si>
  <si>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</si>
  <si>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</si>
  <si>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</si>
  <si>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</si>
  <si>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</si>
  <si>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</si>
  <si>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</si>
  <si>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</si>
  <si>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</si>
  <si>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</si>
  <si>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</si>
  <si>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</si>
  <si>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</si>
  <si>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</si>
  <si>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</si>
  <si>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</si>
  <si>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</si>
  <si>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</si>
  <si>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</si>
  <si>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</si>
  <si>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</si>
  <si>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</si>
  <si>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</si>
  <si>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</si>
  <si>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</si>
  <si>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</si>
  <si>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</si>
  <si>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</si>
  <si>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</si>
  <si>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</si>
  <si>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</si>
  <si>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</si>
  <si>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</si>
  <si>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</si>
  <si>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</si>
  <si>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</si>
  <si>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</si>
  <si>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</si>
  <si>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</si>
  <si>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</si>
  <si>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</si>
  <si>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</si>
  <si>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</si>
  <si>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</si>
  <si>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</si>
  <si>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</si>
  <si>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</si>
  <si>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</si>
  <si>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</si>
  <si>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</si>
  <si>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</si>
  <si>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</si>
  <si>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</si>
  <si>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</si>
  <si>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</si>
  <si>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</si>
  <si>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</si>
  <si>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</si>
  <si>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</si>
  <si>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</si>
  <si>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</si>
  <si>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</si>
  <si>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</si>
  <si>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</si>
  <si>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</si>
  <si>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</si>
  <si>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</si>
  <si>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</si>
  <si>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</si>
  <si>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</si>
  <si>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</si>
  <si>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</si>
  <si>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</si>
  <si>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</si>
  <si>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</si>
  <si>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</si>
  <si>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</si>
  <si>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</si>
  <si>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</si>
  <si>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</si>
  <si>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</si>
  <si>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</si>
  <si>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</si>
  <si>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</si>
  <si>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</si>
  <si>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</si>
  <si>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</si>
  <si>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</si>
  <si>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</si>
  <si>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</si>
  <si>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</si>
  <si>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</si>
  <si>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</si>
  <si>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</si>
  <si>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</si>
  <si>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</si>
  <si>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</si>
  <si>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</si>
  <si>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</si>
  <si>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</si>
  <si>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</si>
  <si>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</si>
  <si>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</si>
  <si>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</si>
  <si>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</si>
  <si>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</si>
  <si>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</si>
  <si>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</si>
  <si>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</si>
  <si>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</si>
  <si>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</si>
  <si>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</si>
  <si>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</si>
  <si>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</si>
  <si>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</si>
  <si>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</si>
  <si>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</si>
  <si>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</si>
  <si>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</si>
  <si>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</si>
  <si>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</si>
  <si>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</si>
  <si>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</si>
  <si>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</si>
  <si>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</si>
  <si>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</si>
  <si>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</si>
  <si>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</si>
  <si>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</si>
  <si>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</si>
  <si>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</si>
  <si>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</si>
  <si>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</si>
  <si>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</si>
  <si>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</si>
  <si>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</si>
  <si>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</si>
  <si>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</si>
  <si>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</si>
  <si>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</si>
  <si>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</si>
  <si>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</si>
  <si>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</si>
  <si>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</si>
  <si>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</si>
  <si>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</si>
  <si>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</si>
  <si>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</si>
  <si>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</si>
  <si>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</si>
  <si>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</si>
  <si>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</si>
  <si>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</si>
  <si>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</si>
  <si>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</si>
  <si>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</si>
  <si>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</si>
  <si>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</si>
  <si>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</si>
  <si>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</si>
  <si>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</si>
  <si>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</si>
  <si>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</si>
  <si>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</si>
  <si>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</si>
  <si>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</si>
  <si>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</si>
  <si>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</si>
  <si>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</si>
  <si>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</si>
  <si>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</si>
  <si>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</si>
  <si>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</si>
  <si>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</si>
  <si>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</si>
  <si>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</si>
  <si>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</si>
  <si>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</si>
  <si>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</si>
  <si>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</si>
  <si>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</si>
  <si>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</si>
  <si>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</si>
  <si>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</si>
  <si>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</si>
  <si>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</si>
  <si>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</si>
  <si>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</si>
  <si>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</si>
  <si>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</si>
  <si>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</si>
  <si>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</si>
  <si>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</si>
  <si>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</si>
  <si>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</si>
  <si>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</si>
  <si>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</si>
  <si>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</si>
  <si>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</si>
  <si>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</si>
  <si>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</si>
  <si>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</si>
  <si>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</si>
  <si>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</si>
  <si>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</si>
  <si>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</si>
  <si>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</si>
  <si>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</si>
  <si>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</si>
  <si>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</si>
  <si>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</si>
  <si>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</si>
  <si>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</si>
  <si>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</si>
  <si>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</si>
  <si>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</si>
  <si>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</si>
  <si>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</si>
  <si>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</si>
  <si>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</si>
  <si>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</si>
  <si>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</si>
  <si>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</si>
  <si>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</si>
  <si>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</si>
  <si>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</si>
  <si>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</si>
  <si>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</si>
  <si>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</si>
  <si>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</si>
  <si>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</si>
  <si>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</si>
  <si>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</si>
  <si>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</si>
  <si>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</si>
  <si>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</si>
  <si>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</si>
  <si>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</si>
  <si>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</si>
  <si>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</si>
  <si>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</si>
  <si>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</si>
  <si>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</si>
  <si>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</si>
  <si>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</si>
  <si>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</si>
  <si>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</si>
  <si>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</si>
  <si>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</si>
  <si>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</si>
  <si>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</si>
  <si>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</si>
  <si>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</si>
  <si>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</si>
  <si>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</si>
  <si>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</si>
  <si>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</si>
  <si>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</si>
  <si>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</si>
  <si>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</si>
  <si>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</si>
  <si>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</si>
  <si>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</si>
  <si>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</si>
  <si>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</si>
  <si>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</si>
  <si>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</si>
  <si>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</si>
  <si>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</si>
  <si>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</si>
  <si>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</si>
  <si>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</si>
  <si>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</si>
  <si>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</si>
  <si>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</si>
  <si>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</si>
  <si>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</si>
  <si>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</si>
  <si>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</si>
  <si>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</si>
  <si>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</si>
  <si>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</si>
  <si>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</si>
  <si>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</si>
  <si>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</si>
  <si>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</si>
  <si>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</si>
  <si>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</si>
  <si>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</si>
  <si>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</si>
  <si>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</si>
  <si>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</si>
  <si>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</si>
  <si>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</si>
  <si>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</si>
  <si>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</si>
  <si>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</si>
  <si>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</si>
  <si>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</si>
  <si>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</si>
  <si>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</si>
  <si>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</si>
  <si>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</si>
  <si>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</si>
  <si>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</si>
  <si>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</si>
  <si>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</si>
  <si>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</si>
  <si>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</si>
  <si>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</si>
  <si>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</si>
  <si>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</si>
  <si>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</si>
  <si>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</si>
  <si>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</si>
  <si>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</si>
  <si>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</si>
  <si>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</si>
  <si>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</si>
  <si>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</si>
  <si>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</si>
  <si>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</si>
  <si>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</si>
  <si>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</si>
  <si>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</si>
  <si>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</si>
  <si>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</si>
  <si>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</si>
  <si>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</si>
  <si>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</si>
  <si>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</si>
  <si>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</si>
  <si>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</si>
  <si>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</si>
  <si>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</si>
  <si>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</si>
  <si>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</si>
  <si>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</si>
  <si>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</si>
  <si>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</si>
  <si>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</si>
  <si>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</si>
  <si>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</si>
  <si>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</si>
  <si>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</si>
  <si>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</si>
  <si>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</si>
  <si>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</si>
  <si>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</si>
  <si>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</si>
  <si>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</si>
  <si>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</si>
  <si>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</si>
  <si>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</si>
  <si>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</si>
  <si>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</si>
  <si>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</si>
  <si>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</si>
  <si>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</si>
  <si>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</si>
  <si>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</si>
  <si>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</si>
  <si>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</si>
  <si>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</si>
  <si>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</si>
  <si>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</si>
  <si>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</si>
  <si>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</si>
  <si>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</si>
  <si>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</si>
  <si>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</si>
  <si>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</si>
  <si>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</si>
  <si>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</si>
  <si>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</si>
  <si>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</si>
  <si>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</si>
  <si>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</si>
  <si>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</si>
  <si>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</si>
  <si>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</si>
  <si>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</si>
  <si>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</si>
  <si>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</si>
  <si>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</si>
  <si>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</si>
  <si>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</si>
  <si>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</si>
  <si>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</si>
  <si>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</si>
  <si>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</si>
  <si>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</si>
  <si>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</si>
  <si>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</si>
  <si>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</si>
  <si>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</si>
  <si>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</si>
  <si>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</si>
  <si>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</si>
  <si>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</si>
  <si>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</si>
  <si>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</si>
  <si>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</si>
  <si>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</si>
  <si>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</si>
  <si>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</si>
  <si>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</si>
  <si>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</si>
  <si>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</si>
  <si>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</si>
  <si>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</si>
  <si>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</si>
  <si>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</si>
  <si>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</si>
  <si>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</si>
  <si>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</si>
  <si>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</si>
  <si>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</si>
  <si>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</si>
  <si>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</si>
  <si>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</si>
  <si>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</si>
  <si>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</si>
  <si>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</si>
  <si>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</si>
  <si>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</si>
  <si>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</si>
  <si>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</si>
  <si>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</si>
  <si>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</si>
  <si>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</si>
  <si>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</si>
  <si>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</si>
  <si>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</si>
  <si>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</si>
  <si>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</si>
  <si>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</si>
  <si>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</si>
  <si>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</si>
  <si>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</si>
  <si>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</si>
  <si>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</si>
  <si>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</si>
  <si>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</si>
  <si>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</si>
  <si>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</si>
  <si>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</si>
  <si>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</si>
  <si>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</si>
  <si>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</si>
  <si>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</si>
  <si>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</si>
  <si>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</si>
  <si>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</si>
  <si>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</si>
  <si>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</si>
  <si>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</si>
  <si>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</si>
  <si>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</si>
  <si>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</si>
  <si>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</si>
  <si>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</si>
  <si>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</si>
  <si>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</si>
  <si>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</si>
  <si>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</si>
  <si>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</si>
  <si>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</si>
  <si>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</si>
  <si>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</si>
  <si>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</si>
  <si>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</si>
  <si>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</si>
  <si>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</si>
  <si>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</si>
  <si>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</si>
  <si>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</si>
  <si>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</si>
  <si>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</si>
  <si>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</si>
  <si>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</si>
  <si>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</si>
  <si>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</si>
  <si>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</si>
  <si>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</si>
  <si>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</si>
  <si>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</si>
  <si>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</si>
  <si>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</si>
  <si>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</si>
  <si>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</si>
  <si>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</si>
  <si>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</si>
  <si>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</si>
  <si>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</si>
  <si>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</si>
  <si>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</si>
  <si>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</si>
  <si>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</si>
  <si>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</si>
  <si>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</si>
  <si>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</si>
  <si>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</si>
  <si>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</si>
  <si>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</si>
  <si>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</si>
  <si>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</si>
  <si>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</si>
  <si>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</si>
  <si>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</si>
  <si>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</si>
  <si>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</si>
  <si>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</si>
  <si>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</si>
  <si>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</si>
  <si>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</si>
  <si>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</si>
  <si>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</si>
  <si>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</si>
  <si>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</si>
  <si>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</si>
  <si>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</si>
  <si>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</si>
  <si>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</si>
  <si>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</si>
  <si>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</si>
  <si>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</si>
  <si>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</si>
  <si>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</si>
  <si>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</si>
  <si>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</si>
  <si>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</si>
  <si>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</si>
  <si>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</si>
  <si>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</si>
  <si>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</si>
  <si>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</si>
  <si>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</si>
  <si>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</si>
  <si>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</si>
  <si>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</si>
  <si>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</si>
  <si>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</si>
  <si>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</si>
  <si>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</si>
  <si>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</si>
  <si>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</si>
  <si>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</si>
  <si>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</si>
  <si>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</si>
  <si>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</si>
  <si>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</si>
  <si>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</si>
  <si>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</si>
  <si>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</si>
  <si>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</si>
  <si>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</si>
  <si>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</si>
  <si>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</si>
  <si>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</si>
  <si>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</si>
  <si>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</si>
  <si>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</si>
  <si>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</si>
  <si>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</si>
  <si>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</si>
  <si>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</si>
  <si>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</si>
  <si>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</si>
  <si>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</si>
  <si>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</si>
  <si>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</si>
  <si>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</si>
  <si>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</si>
  <si>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</si>
  <si>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</si>
  <si>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</si>
  <si>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</si>
  <si>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</si>
  <si>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</si>
  <si>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</si>
  <si>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</si>
  <si>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</si>
  <si>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</si>
  <si>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</si>
  <si>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</si>
  <si>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</si>
  <si>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</si>
  <si>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</si>
  <si>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</si>
  <si>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</si>
  <si>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</si>
  <si>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</si>
  <si>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</si>
  <si>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</si>
  <si>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</si>
  <si>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</si>
  <si>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</si>
  <si>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</si>
  <si>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</si>
  <si>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</si>
  <si>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</si>
  <si>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</si>
  <si>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</si>
  <si>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</si>
  <si>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</si>
  <si>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</si>
  <si>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</si>
  <si>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</si>
  <si>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</si>
  <si>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</si>
  <si>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</si>
  <si>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</si>
  <si>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</si>
  <si>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</si>
  <si>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</si>
  <si>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</si>
  <si>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</si>
  <si>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</si>
  <si>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</si>
  <si>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</si>
  <si>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</si>
  <si>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</si>
  <si>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</si>
  <si>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</si>
  <si>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</si>
  <si>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</si>
  <si>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</si>
  <si>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</si>
  <si>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</si>
  <si>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</si>
  <si>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</si>
  <si>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</si>
  <si>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</si>
  <si>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</si>
  <si>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</si>
  <si>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</si>
  <si>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</si>
  <si>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</si>
  <si>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</si>
  <si>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</si>
  <si>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</si>
  <si>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</si>
  <si>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</si>
  <si>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</si>
  <si>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</si>
  <si>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</si>
  <si>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</si>
  <si>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</si>
  <si>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</si>
  <si>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</si>
  <si>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</si>
  <si>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</si>
  <si>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</si>
  <si>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</si>
  <si>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</si>
  <si>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</si>
  <si>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</si>
  <si>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</si>
  <si>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</si>
  <si>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</si>
  <si>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</si>
  <si>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</si>
  <si>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</si>
  <si>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</si>
  <si>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</si>
  <si>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</si>
  <si>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</si>
  <si>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</si>
  <si>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</si>
  <si>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</si>
  <si>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</si>
  <si>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</si>
  <si>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</si>
  <si>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</si>
  <si>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</si>
  <si>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</si>
  <si>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</si>
  <si>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</si>
  <si>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</si>
  <si>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</si>
  <si>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</si>
  <si>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</si>
  <si>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</si>
  <si>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</si>
  <si>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</si>
  <si>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</si>
  <si>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</si>
  <si>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</si>
  <si>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</si>
  <si>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</si>
  <si>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</si>
  <si>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</si>
  <si>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</si>
  <si>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</si>
  <si>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</si>
  <si>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</si>
  <si>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</si>
  <si>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</si>
  <si>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</si>
  <si>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</si>
  <si>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</si>
  <si>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</si>
  <si>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</si>
  <si>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</si>
  <si>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</si>
  <si>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</si>
  <si>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</si>
  <si>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</si>
  <si>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</si>
  <si>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</si>
  <si>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</si>
  <si>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</si>
  <si>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</si>
  <si>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</si>
  <si>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</si>
  <si>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</si>
  <si>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</si>
  <si>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</si>
  <si>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</si>
  <si>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</si>
  <si>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</si>
  <si>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</si>
  <si>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</si>
  <si>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</si>
  <si>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</si>
  <si>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</si>
  <si>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</si>
  <si>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</si>
  <si>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</si>
  <si>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</si>
  <si>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</si>
  <si>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</si>
  <si>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</si>
  <si>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</si>
  <si>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</si>
  <si>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</si>
  <si>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</si>
  <si>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</si>
  <si>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</si>
  <si>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</si>
  <si>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</si>
  <si>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</si>
  <si>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</si>
  <si>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</si>
  <si>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</si>
  <si>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</si>
  <si>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</si>
  <si>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</si>
  <si>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</si>
  <si>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</si>
  <si>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</si>
  <si>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</si>
  <si>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</si>
  <si>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</si>
  <si>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</si>
  <si>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</si>
  <si>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</si>
  <si>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</si>
  <si>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</si>
  <si>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</si>
  <si>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</si>
  <si>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</si>
  <si>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</si>
  <si>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</si>
  <si>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</si>
  <si>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</si>
  <si>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</si>
  <si>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</si>
  <si>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</si>
  <si>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</si>
  <si>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</si>
  <si>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</si>
  <si>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</si>
  <si>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</si>
  <si>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</si>
  <si>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</si>
  <si>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</si>
  <si>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</si>
  <si>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</si>
  <si>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</si>
  <si>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</si>
  <si>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</si>
  <si>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</si>
  <si>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</si>
  <si>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</si>
  <si>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</si>
  <si>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</si>
  <si>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</si>
  <si>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</si>
  <si>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</si>
  <si>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</si>
  <si>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</si>
  <si>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</si>
  <si>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</si>
  <si>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</si>
  <si>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</si>
  <si>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</si>
  <si>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</si>
  <si>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</si>
  <si>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</si>
  <si>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</si>
  <si>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</si>
  <si>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</si>
  <si>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</si>
  <si>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</si>
  <si>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</si>
  <si>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</si>
  <si>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</si>
  <si>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</si>
  <si>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</si>
  <si>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</si>
  <si>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</si>
  <si>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</si>
  <si>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</si>
  <si>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</si>
  <si>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</si>
  <si>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</si>
  <si>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</si>
  <si>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</si>
  <si>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</si>
  <si>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</si>
  <si>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</si>
  <si>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</si>
  <si>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</si>
  <si>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</si>
  <si>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</si>
  <si>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</si>
  <si>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</si>
  <si>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</si>
  <si>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</si>
  <si>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</si>
  <si>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</si>
  <si>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</si>
  <si>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</si>
  <si>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</si>
  <si>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</si>
  <si>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</si>
  <si>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</si>
  <si>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</si>
  <si>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</si>
  <si>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</si>
  <si>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</si>
  <si>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</si>
  <si>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</si>
  <si>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</si>
  <si>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</si>
  <si>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</si>
  <si>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</si>
  <si>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</si>
  <si>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</si>
  <si>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</si>
  <si>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</si>
  <si>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</si>
  <si>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</si>
  <si>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</si>
  <si>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</si>
  <si>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</si>
  <si>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</si>
  <si>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</si>
  <si>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</si>
  <si>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</si>
  <si>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</si>
  <si>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</si>
  <si>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</si>
  <si>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</si>
  <si>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</si>
  <si>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</si>
  <si>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</si>
  <si>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</si>
  <si>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</si>
  <si>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</si>
  <si>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</si>
  <si>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</si>
  <si>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</si>
  <si>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</si>
  <si>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</si>
  <si>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</si>
  <si>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</si>
  <si>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</si>
  <si>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</si>
  <si>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</si>
  <si>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</si>
  <si>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</si>
  <si>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</si>
  <si>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</si>
  <si>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</si>
  <si>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</si>
  <si>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</si>
  <si>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</si>
  <si>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</si>
  <si>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</si>
  <si>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</si>
  <si>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</si>
  <si>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</si>
  <si>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</si>
  <si>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</si>
  <si>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</si>
  <si>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</si>
  <si>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</si>
  <si>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</si>
  <si>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</si>
  <si>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</si>
  <si>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</si>
  <si>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</si>
  <si>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</si>
  <si>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</si>
  <si>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</si>
  <si>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</si>
  <si>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</si>
  <si>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</si>
  <si>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</si>
  <si>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</si>
  <si>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</si>
  <si>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</si>
  <si>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</si>
  <si>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</si>
  <si>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</si>
  <si>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</si>
  <si>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</si>
  <si>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</si>
  <si>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</si>
  <si>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</si>
  <si>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</si>
  <si>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</si>
  <si>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</si>
  <si>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</si>
  <si>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</si>
  <si>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</si>
  <si>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</si>
  <si>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</si>
  <si>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</si>
  <si>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</si>
  <si>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</si>
  <si>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</si>
  <si>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</si>
  <si>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</si>
  <si>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</si>
  <si>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</si>
  <si>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</si>
  <si>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</si>
  <si>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</si>
  <si>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</si>
  <si>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</si>
  <si>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</si>
  <si>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</si>
  <si>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</si>
  <si>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</si>
  <si>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</si>
  <si>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</si>
  <si>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</si>
  <si>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</si>
  <si>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</si>
  <si>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</si>
  <si>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</si>
  <si>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</si>
  <si>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</si>
  <si>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</si>
  <si>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</si>
  <si>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</si>
  <si>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</si>
  <si>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</si>
  <si>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</si>
  <si>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</si>
  <si>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</si>
  <si>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</si>
  <si>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</si>
  <si>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</si>
  <si>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</si>
  <si>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</si>
  <si>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</si>
  <si>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</si>
  <si>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</si>
  <si>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</si>
  <si>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</si>
  <si>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</si>
  <si>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</si>
  <si>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</si>
  <si>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</si>
  <si>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</si>
  <si>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</si>
  <si>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</si>
  <si>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</si>
  <si>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</si>
  <si>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</si>
  <si>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</si>
  <si>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</si>
  <si>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</si>
  <si>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</si>
  <si>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</si>
  <si>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</si>
  <si>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</si>
  <si>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</si>
  <si>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</si>
  <si>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</si>
  <si>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</si>
  <si>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</si>
  <si>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</si>
  <si>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</si>
  <si>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</si>
  <si>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</si>
  <si>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</si>
  <si>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</si>
  <si>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</si>
  <si>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</si>
  <si>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</si>
  <si>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</si>
  <si>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</si>
  <si>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</si>
  <si>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</si>
  <si>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</si>
  <si>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</si>
  <si>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</si>
  <si>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</si>
  <si>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</si>
  <si>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</si>
  <si>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</si>
  <si>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</si>
  <si>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</si>
  <si>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</si>
  <si>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</si>
  <si>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</si>
  <si>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</si>
  <si>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</si>
  <si>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</si>
  <si>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</si>
  <si>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</si>
  <si>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</si>
  <si>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</si>
  <si>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</si>
  <si>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</si>
  <si>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</si>
  <si>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</si>
  <si>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</si>
  <si>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</si>
  <si>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</si>
  <si>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</si>
  <si>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</si>
  <si>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</si>
  <si>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</si>
  <si>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</si>
  <si>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</si>
  <si>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</si>
  <si>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</si>
  <si>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</si>
  <si>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</si>
  <si>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</si>
  <si>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</si>
  <si>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</si>
  <si>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</si>
  <si>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</si>
  <si>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</si>
  <si>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</si>
  <si>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</si>
  <si>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</si>
  <si>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</si>
  <si>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</si>
  <si>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</si>
  <si>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</si>
  <si>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</si>
  <si>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</si>
  <si>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</si>
  <si>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</si>
  <si>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</si>
  <si>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</si>
  <si>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</si>
  <si>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</si>
  <si>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</si>
  <si>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</si>
  <si>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</si>
  <si>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</si>
  <si>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</si>
  <si>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</si>
  <si>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</si>
  <si>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</si>
  <si>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</si>
  <si>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</si>
  <si>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</si>
  <si>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</si>
  <si>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</si>
  <si>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</si>
  <si>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</si>
  <si>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</si>
  <si>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</si>
  <si>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</si>
  <si>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</si>
  <si>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</si>
  <si>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</si>
  <si>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</si>
  <si>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</si>
  <si>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</si>
  <si>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</si>
  <si>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</si>
  <si>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</si>
  <si>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</si>
  <si>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</si>
  <si>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</si>
  <si>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</si>
  <si>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</si>
  <si>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</si>
  <si>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</si>
  <si>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</si>
  <si>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</si>
  <si>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</si>
  <si>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</si>
  <si>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</si>
  <si>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</si>
  <si>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</si>
  <si>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</si>
  <si>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</si>
  <si>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</si>
  <si>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</si>
  <si>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</si>
  <si>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</si>
  <si>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</si>
  <si>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</si>
  <si>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</si>
  <si>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</si>
  <si>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</si>
  <si>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</si>
  <si>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</si>
  <si>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</si>
  <si>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</si>
  <si>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</si>
  <si>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</si>
  <si>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</si>
  <si>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</si>
  <si>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</si>
  <si>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</si>
  <si>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</si>
  <si>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</si>
  <si>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</si>
  <si>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</si>
  <si>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</si>
  <si>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</si>
  <si>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</si>
  <si>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</si>
  <si>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</si>
  <si>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</si>
  <si>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</si>
  <si>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</si>
  <si>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</si>
  <si>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</si>
  <si>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</si>
  <si>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</si>
  <si>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</si>
  <si>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</si>
  <si>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</si>
  <si>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</si>
  <si>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</si>
  <si>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</si>
  <si>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</si>
  <si>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</si>
  <si>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</si>
  <si>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</si>
  <si>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</si>
  <si>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</si>
  <si>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</si>
  <si>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</si>
  <si>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</si>
  <si>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</si>
  <si>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</si>
  <si>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</si>
  <si>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</si>
  <si>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</si>
  <si>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</si>
  <si>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</si>
  <si>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</si>
  <si>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</si>
  <si>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</si>
  <si>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</si>
  <si>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</si>
  <si>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</si>
  <si>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</si>
  <si>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</si>
  <si>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</si>
  <si>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</si>
  <si>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</si>
  <si>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</si>
  <si>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</si>
  <si>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</si>
  <si>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</si>
  <si>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</si>
  <si>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</si>
  <si>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</si>
  <si>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</si>
  <si>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</si>
  <si>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</si>
  <si>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</si>
  <si>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</si>
  <si>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</si>
  <si>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</si>
  <si>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</si>
  <si>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</si>
  <si>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</si>
  <si>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</si>
  <si>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</si>
  <si>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</si>
  <si>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</si>
  <si>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</si>
  <si>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</si>
  <si>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</si>
  <si>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</si>
  <si>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</si>
  <si>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</si>
  <si>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</si>
  <si>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</si>
  <si>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</si>
  <si>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</si>
  <si>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</si>
  <si>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</si>
  <si>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</si>
  <si>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</si>
  <si>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</si>
  <si>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</si>
  <si>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</si>
  <si>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</si>
  <si>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</si>
  <si>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</si>
  <si>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</si>
  <si>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</si>
  <si>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</si>
  <si>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</si>
  <si>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</si>
  <si>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</si>
  <si>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</si>
  <si>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</si>
  <si>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</si>
  <si>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</si>
  <si>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</si>
  <si>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</si>
  <si>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</si>
  <si>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</si>
  <si>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</si>
  <si>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</si>
  <si>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</si>
  <si>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</si>
  <si>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</si>
  <si>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</si>
  <si>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</si>
  <si>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</si>
  <si>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</si>
  <si>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</si>
  <si>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</si>
  <si>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</si>
  <si>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</si>
  <si>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</si>
  <si>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</si>
  <si>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</si>
  <si>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</si>
  <si>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</si>
  <si>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</si>
  <si>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</si>
  <si>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</si>
  <si>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</si>
  <si>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</si>
  <si>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</si>
  <si>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</si>
  <si>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</si>
  <si>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</si>
  <si>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</si>
  <si>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</si>
  <si>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</si>
  <si>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</si>
  <si>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</si>
  <si>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</si>
  <si>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</si>
  <si>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</si>
  <si>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</si>
  <si>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</si>
  <si>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</si>
  <si>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</si>
  <si>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</si>
  <si>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</si>
  <si>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</si>
  <si>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</si>
  <si>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</si>
  <si>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</si>
  <si>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</si>
  <si>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</si>
  <si>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</si>
  <si>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</si>
  <si>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</si>
  <si>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</si>
  <si>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</si>
  <si>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</si>
  <si>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</si>
  <si>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</si>
  <si>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</si>
  <si>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</si>
  <si>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</si>
  <si>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</si>
  <si>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</si>
  <si>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</si>
  <si>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</si>
  <si>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</si>
  <si>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</si>
  <si>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</si>
  <si>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</si>
  <si>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</si>
  <si>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</si>
  <si>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</si>
  <si>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</si>
  <si>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</si>
  <si>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</si>
  <si>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</si>
  <si>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</si>
  <si>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</si>
  <si>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</si>
  <si>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</si>
  <si>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</si>
  <si>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</si>
  <si>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</si>
  <si>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</si>
  <si>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</si>
  <si>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</si>
  <si>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</si>
  <si>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</si>
  <si>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</si>
  <si>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</si>
  <si>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</si>
  <si>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</si>
  <si>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</si>
  <si>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</si>
  <si>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</si>
  <si>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</si>
  <si>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</si>
  <si>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</si>
  <si>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</si>
  <si>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</si>
  <si>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</si>
  <si>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</si>
  <si>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</si>
  <si>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</si>
  <si>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</si>
  <si>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</si>
  <si>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</si>
  <si>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</si>
  <si>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</si>
  <si>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</si>
  <si>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</si>
  <si>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</si>
  <si>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</si>
  <si>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</si>
  <si>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</si>
  <si>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</si>
  <si>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</si>
  <si>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</si>
  <si>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</si>
  <si>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</si>
  <si>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</si>
  <si>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</si>
  <si>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</si>
  <si>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</si>
  <si>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</si>
  <si>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</si>
  <si>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</si>
  <si>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</si>
  <si>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</si>
  <si>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</si>
  <si>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</si>
  <si>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</si>
  <si>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</si>
  <si>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</si>
  <si>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</si>
  <si>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</si>
  <si>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</si>
  <si>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</si>
  <si>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</si>
  <si>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</si>
  <si>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</si>
  <si>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</si>
  <si>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</si>
  <si>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</si>
  <si>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</si>
  <si>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</si>
  <si>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</si>
  <si>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</si>
  <si>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</si>
  <si>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</si>
  <si>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</si>
  <si>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</si>
  <si>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</si>
  <si>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</si>
  <si>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</si>
  <si>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</si>
  <si>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</si>
  <si>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</si>
  <si>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</si>
  <si>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</si>
  <si>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</si>
  <si>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</si>
  <si>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</si>
  <si>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</si>
  <si>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</si>
  <si>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</si>
  <si>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</si>
  <si>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</si>
  <si>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</si>
  <si>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</si>
  <si>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</si>
  <si>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</si>
  <si>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</si>
  <si>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</si>
  <si>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</si>
  <si>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</si>
  <si>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</si>
  <si>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</si>
  <si>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</si>
  <si>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</si>
  <si>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</si>
  <si>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</si>
  <si>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</si>
  <si>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</si>
  <si>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</si>
  <si>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</si>
  <si>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</si>
  <si>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</si>
  <si>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</si>
  <si>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</si>
  <si>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</si>
  <si>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</si>
  <si>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</si>
  <si>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</si>
  <si>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</si>
  <si>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</si>
  <si>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</si>
  <si>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</si>
  <si>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</si>
  <si>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</si>
  <si>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</si>
  <si>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</si>
  <si>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</si>
  <si>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</si>
  <si>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</si>
  <si>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</si>
  <si>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</si>
  <si>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</si>
  <si>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</si>
  <si>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</si>
  <si>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</si>
  <si>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</si>
  <si>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</si>
  <si>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</si>
  <si>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</si>
  <si>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</si>
  <si>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</si>
  <si>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</si>
  <si>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</si>
  <si>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</si>
  <si>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</si>
  <si>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</si>
  <si>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</si>
  <si>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</si>
  <si>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</si>
  <si>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</si>
  <si>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</si>
  <si>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</si>
  <si>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</si>
  <si>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</si>
  <si>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</si>
  <si>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</si>
  <si>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</si>
  <si>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</si>
  <si>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</si>
  <si>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</si>
  <si>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</si>
  <si>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</si>
  <si>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</si>
  <si>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</si>
  <si>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</si>
  <si>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</si>
  <si>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</si>
  <si>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</si>
  <si>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</si>
  <si>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</si>
  <si>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</si>
  <si>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</si>
  <si>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</si>
  <si>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</si>
  <si>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</si>
  <si>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</si>
  <si>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</si>
  <si>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</si>
  <si>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</si>
  <si>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</si>
  <si>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</si>
  <si>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</si>
  <si>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</si>
  <si>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</si>
  <si>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</si>
  <si>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</si>
  <si>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</si>
  <si>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</si>
  <si>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</si>
  <si>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</si>
  <si>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</si>
  <si>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</si>
  <si>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</si>
  <si>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</si>
  <si>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</si>
  <si>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</si>
  <si>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</si>
  <si>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</si>
  <si>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</si>
  <si>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</si>
  <si>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</si>
  <si>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</si>
  <si>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</si>
  <si>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</si>
  <si>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</si>
  <si>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</si>
  <si>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</si>
  <si>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</si>
  <si>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</si>
  <si>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</si>
  <si>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</si>
  <si>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</si>
  <si>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</si>
  <si>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</si>
  <si>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</si>
  <si>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</si>
  <si>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</si>
  <si>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</si>
  <si>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</si>
  <si>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</si>
  <si>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</si>
  <si>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</si>
  <si>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</si>
  <si>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</si>
  <si>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</si>
  <si>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</si>
  <si>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</si>
  <si>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</si>
  <si>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</si>
  <si>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</si>
  <si>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</si>
  <si>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</si>
  <si>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</si>
  <si>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</si>
  <si>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</si>
  <si>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</si>
  <si>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</si>
  <si>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</si>
  <si>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</si>
  <si>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</si>
  <si>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</si>
  <si>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</si>
  <si>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</si>
  <si>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</si>
  <si>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</si>
  <si>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</si>
  <si>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</si>
  <si>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</si>
  <si>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</si>
  <si>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</si>
  <si>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</si>
  <si>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</si>
  <si>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</si>
  <si>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</si>
  <si>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</si>
  <si>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</si>
  <si>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</si>
  <si>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</si>
  <si>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</si>
  <si>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</si>
  <si>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</si>
  <si>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</si>
  <si>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</si>
  <si>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</si>
  <si>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</si>
  <si>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</si>
  <si>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</si>
  <si>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</si>
  <si>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</si>
  <si>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</si>
  <si>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</si>
  <si>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</si>
  <si>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</si>
  <si>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</si>
  <si>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</si>
  <si>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</si>
  <si>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</si>
  <si>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</si>
  <si>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</si>
  <si>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</si>
  <si>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</si>
  <si>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</si>
  <si>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</si>
  <si>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</si>
  <si>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</si>
  <si>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</si>
  <si>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</si>
  <si>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</si>
  <si>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</si>
  <si>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</si>
  <si>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</si>
  <si>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</si>
  <si>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</si>
  <si>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</si>
  <si>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</si>
  <si>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</si>
  <si>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</si>
  <si>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</si>
  <si>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</si>
  <si>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</si>
  <si>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</si>
  <si>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</si>
  <si>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</si>
  <si>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</si>
  <si>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</si>
  <si>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</si>
  <si>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</si>
  <si>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</si>
  <si>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</si>
  <si>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</si>
  <si>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</si>
  <si>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</si>
  <si>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</si>
  <si>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</si>
  <si>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</si>
  <si>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</si>
  <si>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</si>
  <si>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</si>
  <si>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</si>
  <si>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</si>
  <si>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</si>
  <si>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</si>
  <si>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</si>
  <si>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</si>
  <si>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</si>
  <si>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</si>
  <si>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</si>
  <si>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</si>
  <si>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</si>
  <si>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</si>
  <si>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</si>
  <si>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</si>
  <si>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</si>
  <si>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</si>
  <si>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</si>
  <si>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</si>
  <si>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</si>
  <si>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</si>
  <si>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</si>
  <si>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</si>
  <si>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</si>
  <si>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</si>
  <si>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</si>
  <si>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</si>
  <si>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</si>
  <si>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</si>
  <si>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</si>
  <si>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</si>
  <si>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</si>
  <si>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</si>
  <si>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</si>
  <si>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</si>
  <si>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</si>
  <si>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</si>
  <si>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</si>
  <si>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</si>
  <si>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</si>
  <si>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</si>
  <si>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</si>
  <si>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</si>
  <si>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</si>
  <si>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</si>
  <si>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</si>
  <si>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</si>
  <si>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</si>
  <si>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</si>
  <si>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</si>
  <si>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</si>
  <si>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</si>
  <si>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</si>
  <si>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</si>
  <si>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</si>
  <si>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</si>
  <si>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</si>
  <si>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</si>
  <si>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</si>
  <si>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</si>
  <si>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</si>
  <si>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</si>
  <si>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</si>
  <si>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</si>
  <si>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</si>
  <si>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</si>
  <si>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</si>
  <si>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</si>
  <si>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</si>
  <si>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</si>
  <si>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</si>
  <si>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</si>
  <si>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</si>
  <si>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</si>
  <si>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</si>
  <si>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</si>
  <si>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</si>
  <si>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</si>
  <si>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</si>
  <si>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</si>
  <si>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</si>
  <si>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</si>
  <si>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</si>
  <si>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</si>
  <si>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</si>
  <si>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</si>
  <si>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</si>
  <si>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</si>
  <si>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</si>
  <si>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</si>
  <si>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</si>
  <si>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</si>
  <si>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</si>
  <si>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</si>
  <si>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</si>
  <si>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</si>
  <si>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</si>
  <si>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</si>
  <si>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</si>
  <si>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</si>
  <si>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</si>
  <si>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</si>
  <si>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</si>
  <si>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</si>
  <si>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</si>
  <si>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</si>
  <si>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</si>
  <si>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</si>
  <si>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</si>
  <si>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</si>
  <si>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</si>
  <si>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</si>
  <si>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</si>
  <si>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</si>
  <si>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</si>
  <si>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</si>
  <si>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</si>
  <si>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</si>
  <si>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</si>
  <si>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</si>
  <si>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</si>
  <si>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</si>
  <si>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</si>
  <si>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</si>
  <si>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</si>
  <si>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</si>
  <si>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</si>
  <si>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</si>
  <si>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</si>
  <si>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</si>
  <si>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</si>
  <si>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</si>
  <si>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</si>
  <si>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</si>
  <si>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</si>
  <si>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</si>
  <si>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</si>
  <si>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</si>
  <si>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</si>
  <si>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</si>
  <si>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</si>
  <si>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</si>
  <si>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</si>
  <si>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</si>
  <si>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</si>
  <si>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</si>
  <si>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</si>
  <si>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</si>
  <si>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</si>
  <si>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</si>
  <si>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</si>
  <si>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</si>
  <si>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</si>
  <si>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</si>
  <si>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</si>
  <si>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</si>
  <si>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</si>
  <si>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</si>
  <si>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</si>
  <si>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</si>
  <si>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</si>
  <si>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</si>
  <si>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</si>
  <si>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</si>
  <si>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</si>
  <si>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</si>
  <si>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</si>
  <si>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</si>
  <si>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</si>
  <si>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</si>
  <si>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</si>
  <si>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</si>
  <si>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</si>
  <si>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</si>
  <si>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</si>
  <si>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</si>
  <si>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</si>
  <si>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</si>
  <si>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</si>
  <si>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</si>
  <si>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</si>
  <si>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</si>
  <si>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</si>
  <si>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</si>
  <si>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</si>
  <si>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</si>
  <si>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</si>
  <si>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</si>
  <si>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</si>
  <si>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</si>
  <si>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</si>
  <si>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</si>
  <si>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</si>
  <si>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</si>
  <si>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</si>
  <si>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</si>
  <si>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</si>
  <si>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</si>
  <si>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</si>
  <si>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</si>
  <si>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</si>
  <si>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</si>
  <si>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</si>
  <si>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</si>
  <si>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</si>
  <si>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</si>
  <si>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</si>
  <si>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</si>
  <si>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</si>
  <si>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</si>
  <si>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</si>
  <si>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</si>
  <si>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</si>
  <si>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</si>
  <si>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</si>
  <si>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</si>
  <si>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</si>
  <si>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</si>
  <si>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</si>
  <si>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</si>
  <si>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</si>
  <si>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</si>
  <si>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</si>
  <si>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</si>
  <si>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</si>
  <si>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</si>
  <si>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</si>
  <si>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</si>
  <si>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</si>
  <si>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</si>
  <si>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</si>
  <si>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</si>
  <si>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</si>
  <si>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</si>
  <si>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</si>
  <si>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</si>
  <si>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</si>
  <si>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</si>
  <si>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</si>
  <si>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</si>
  <si>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</si>
  <si>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</si>
  <si>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</si>
  <si>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</si>
  <si>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</si>
  <si>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</si>
  <si>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</si>
  <si>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</si>
  <si>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</si>
  <si>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</si>
  <si>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</si>
  <si>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</si>
  <si>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</si>
  <si>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</si>
  <si>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</si>
  <si>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</si>
  <si>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</si>
  <si>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</si>
  <si>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</si>
  <si>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</si>
  <si>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</si>
  <si>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</si>
  <si>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</si>
  <si>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</si>
  <si>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</si>
  <si>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</si>
  <si>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</si>
  <si>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</si>
  <si>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</si>
  <si>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</si>
  <si>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</si>
  <si>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</si>
  <si>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</si>
  <si>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</si>
  <si>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</si>
  <si>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</si>
  <si>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</si>
  <si>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</si>
  <si>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</si>
  <si>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</si>
  <si>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</si>
  <si>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</si>
  <si>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</si>
  <si>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</si>
  <si>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</si>
  <si>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</si>
  <si>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</si>
  <si>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</si>
  <si>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</si>
  <si>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</si>
  <si>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</si>
  <si>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</si>
  <si>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</si>
  <si>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</si>
  <si>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</si>
  <si>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</si>
  <si>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</si>
  <si>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</si>
  <si>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</si>
  <si>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</si>
  <si>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</si>
  <si>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</si>
  <si>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</si>
  <si>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</si>
  <si>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</si>
  <si>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</si>
  <si>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</si>
  <si>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</si>
  <si>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</si>
  <si>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</si>
  <si>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</si>
  <si>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</si>
  <si>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</si>
  <si>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</si>
  <si>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</si>
  <si>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</si>
  <si>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</si>
  <si>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</si>
  <si>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</si>
  <si>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</si>
  <si>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</si>
  <si>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</si>
  <si>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</si>
  <si>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</si>
  <si>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</si>
  <si>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PCM-20251006-00000795</t>
  </si>
  <si>
    <t xml:space="preserve">ETA 20 min </t>
  </si>
  <si>
    <t>PCM-20251006-00000821</t>
  </si>
  <si>
    <t xml:space="preserve">ETA 35 min </t>
  </si>
  <si>
    <t>PCM-20251006-00000709</t>
  </si>
  <si>
    <t xml:space="preserve"> 2025-10-06 08:51:48</t>
  </si>
  <si>
    <t>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</si>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</sst>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7" totalsRowShown="0" headerRowDxfId="157" dataDxfId="156" headerRowBorderDxfId="154" tableBorderDxfId="155" totalsRowBorderDxfId="153">
  <autoFilter ref="A1:CJ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273.4772291666668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1.8953703707666136E-2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1.8421296299493406E-2</v>
      </c>
      <c r="H4" s="66">
        <v>45936.394733796296</v>
      </c>
      <c r="I4" s="73" t="str">
        <f>IFERROR(VLOOKUP(D4,DB!A:F,6,0),"")</f>
        <v>SCECO</v>
      </c>
      <c r="J4" s="73" t="str">
        <f>IFERROR(VLOOKUP(D4,DB!A:G,7,0),"")</f>
        <v>Vandalized</v>
      </c>
      <c r="K4" s="69" t="s">
        <v>38969</v>
      </c>
      <c r="L4" s="70" t="str">
        <f>IFERROR(VLOOKUP(D4,DB!A:I,9,0),"")</f>
        <v>Latis</v>
      </c>
    </row>
    <row r="5" spans="1:12" ht="15" customHeight="1">
      <c r="A5" s="63"/>
      <c r="B5" s="73" t="str">
        <f>IFERROR(VLOOKUP(D5,DB!A:K,11,0),"")</f>
        <v/>
      </c>
      <c r="C5" s="64"/>
      <c r="D5" s="64"/>
      <c r="E5" s="157"/>
      <c r="F5" s="66"/>
      <c r="G5" s="67">
        <f ca="1">IFERROR(NOW()-F5,"")</f>
        <v>45936.425655092593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45936.425655092593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45936.425655092593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45936.425655092593</v>
      </c>
      <c r="H8" s="66"/>
      <c r="I8" s="73" t="str">
        <f>IFERROR(VLOOKUP(D8,DB!A:F,6,0),"")</f>
        <v/>
      </c>
      <c r="J8" s="73" t="str">
        <f>IFERROR(VLOOKUP(D8,DB!A:G,7,0),"")</f>
        <v/>
      </c>
      <c r="K8" s="69"/>
      <c r="L8" s="70" t="str">
        <f>IFERROR(VLOOKUP(D8,DB!A:I,9,0),"")</f>
        <v/>
      </c>
    </row>
    <row r="9" spans="1:12" ht="15" customHeight="1">
      <c r="A9" s="63"/>
      <c r="B9" s="73" t="str">
        <f>IFERROR(VLOOKUP(D9,DB!A:K,11,0),"")</f>
        <v>R1</v>
      </c>
      <c r="C9" s="64"/>
      <c r="D9" s="64" t="s">
        <v>20984</v>
      </c>
      <c r="E9" s="65"/>
      <c r="F9" s="66"/>
      <c r="G9" s="67">
        <f ca="1">IFERROR(NOW()-F9,"")</f>
        <v>45936.425655092593</v>
      </c>
      <c r="H9" s="66"/>
      <c r="I9" s="73" t="str">
        <f>IFERROR(VLOOKUP(D9,DB!A:F,6,0),"")</f>
        <v>Power Cube</v>
      </c>
      <c r="J9" s="73" t="str">
        <f>IFERROR(VLOOKUP(D9,DB!A:G,7,0),"")</f>
        <v>No BB Design+Good</v>
      </c>
      <c r="K9" s="69"/>
      <c r="L9" s="70" t="str">
        <f>IFERROR(VLOOKUP(D9,DB!A:I,9,0),"")</f>
        <v>Latis</v>
      </c>
    </row>
    <row r="10" spans="1:12" ht="15" customHeight="1">
      <c r="A10" s="63"/>
      <c r="B10" s="73" t="str">
        <f>IFERROR(VLOOKUP(D10,DB!A:K,11,0),"")</f>
        <v/>
      </c>
      <c r="C10" s="64"/>
      <c r="D10" s="64"/>
      <c r="E10" s="65"/>
      <c r="F10" s="66"/>
      <c r="G10" s="67">
        <f ca="1">IFERROR(NOW()-F10,"")</f>
        <v>45936.425655092593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45936.425655092593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45936.425655092593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45936.425655092593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45936.425655092593</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45936.425655092593</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45936.425655092593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45936.425655092593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45936.425655092593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45936.425655092593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45936.425655092593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45936.425655092593</v>
      </c>
      <c r="H21" s="68"/>
      <c r="I21" s="73" t="str">
        <f>IFERROR(VLOOKUP(D21,DB!A:F,6,0),"")</f>
        <v/>
      </c>
      <c r="J21" s="73" t="str">
        <f>IFERROR(VLOOKUP(D21,DB!A:G,7,0),"")</f>
        <v/>
      </c>
      <c r="K21" s="69"/>
      <c r="L21" s="70" t="str">
        <f>IFERROR(VLOOKUP(D21,DB!A:I,9,0),"")</f>
        <v/>
      </c>
    </row>
    <row r="22" spans="1:12" ht="15" customHeight="1">
      <c r="A22" s="155"/>
      <c r="B22" s="156" t="str">
        <f>IFERROR(VLOOKUP(D22,DB!A:K,11,0),"")</f>
        <v/>
      </c>
      <c r="C22" s="156"/>
      <c r="D22" s="156"/>
      <c r="E22" s="157"/>
      <c r="F22" s="158"/>
      <c r="G22" s="159">
        <f t="shared" ref="G22:G53" ca="1" si="0">IFERROR(NOW()-F22,"")</f>
        <v>45936.425655092593</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t="shared" ca="1" si="0"/>
        <v>45936.425655092593</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t="shared" ca="1" si="0"/>
        <v>45936.425655092593</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t="shared" ca="1" si="0"/>
        <v>45936.425655092593</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t="shared" ca="1" si="0"/>
        <v>45936.425655092593</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t="shared" ca="1" si="0"/>
        <v>45936.425655092593</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t="shared" ca="1" si="0"/>
        <v>45936.425655092593</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t="shared" ca="1" si="0"/>
        <v>45936.425655092593</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t="shared" ca="1" si="0"/>
        <v>45936.425655092593</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t="shared" ca="1" si="0"/>
        <v>45936.425655092593</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t="shared" ca="1" si="0"/>
        <v>45936.425655092593</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t="shared" ca="1" si="0"/>
        <v>45936.425655092593</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t="shared" ca="1" si="0"/>
        <v>45936.425655092593</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t="shared" ca="1" si="0"/>
        <v>45936.425655092593</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t="shared" ca="1" si="0"/>
        <v>45936.425655092593</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t="shared" ca="1" si="0"/>
        <v>45936.425655092593</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t="shared" ca="1" si="0"/>
        <v>45936.425655092593</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t="shared" ca="1" si="0"/>
        <v>45936.425655092593</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t="shared" ca="1" si="0"/>
        <v>45936.425655092593</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t="shared" ca="1" si="0"/>
        <v>45936.425655092593</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t="shared" ca="1" si="0"/>
        <v>45936.425655092593</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t="shared" ca="1" si="0"/>
        <v>45936.425655092593</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t="shared" ca="1" si="0"/>
        <v>45936.425655092593</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t="shared" ca="1" si="0"/>
        <v>45936.425655092593</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t="shared" ca="1" si="0"/>
        <v>45936.425655092593</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t="shared" ca="1" si="0"/>
        <v>45936.425655092593</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t="shared" ca="1" si="0"/>
        <v>45936.425655092593</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t="shared" ca="1" si="0"/>
        <v>45936.425655092593</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t="shared" ca="1" si="0"/>
        <v>45936.425655092593</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t="shared" ca="1" si="0"/>
        <v>45936.425655092593</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t="shared" ca="1" si="0"/>
        <v>45936.425655092593</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t="shared" ca="1" si="0"/>
        <v>45936.425655092593</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t="shared" ref="G54:G85" ca="1" si="1">IFERROR(NOW()-F54,"")</f>
        <v>45936.425655092593</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t="shared" ca="1" si="1"/>
        <v>45936.425655092593</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t="shared" ca="1" si="1"/>
        <v>45936.425655092593</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t="shared" ca="1" si="1"/>
        <v>45936.425655092593</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t="shared" ca="1" si="1"/>
        <v>45936.425655092593</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t="shared" ca="1" si="1"/>
        <v>45936.425655092593</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t="shared" ca="1" si="1"/>
        <v>45936.425655092593</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t="shared" ca="1" si="1"/>
        <v>45936.425655092593</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t="shared" ca="1" si="1"/>
        <v>45936.425655092593</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t="shared" ca="1" si="1"/>
        <v>45936.425655092593</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t="shared" ca="1" si="1"/>
        <v>45936.425655092593</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t="shared" ca="1" si="1"/>
        <v>45936.425655092593</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t="shared" ca="1" si="1"/>
        <v>45936.425655092593</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t="shared" ca="1" si="1"/>
        <v>45936.425655092593</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t="shared" ca="1" si="1"/>
        <v>45936.425655092593</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t="shared" ca="1" si="1"/>
        <v>45936.425655092593</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t="shared" ca="1" si="1"/>
        <v>45936.425655092593</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t="shared" ca="1" si="1"/>
        <v>45936.425655092593</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t="shared" ca="1" si="1"/>
        <v>45936.425655092593</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t="shared" ca="1" si="1"/>
        <v>45936.425655092593</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t="shared" ca="1" si="1"/>
        <v>45936.425655092593</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t="shared" ca="1" si="1"/>
        <v>45936.425655092593</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t="shared" ca="1" si="1"/>
        <v>45936.425655092593</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t="shared" ca="1" si="1"/>
        <v>45936.425655092593</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t="shared" ca="1" si="1"/>
        <v>45936.425655092593</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t="shared" ca="1" si="1"/>
        <v>45936.425655092593</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t="shared" ca="1" si="1"/>
        <v>45936.425655092593</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t="shared" ca="1" si="1"/>
        <v>45936.425655092593</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t="shared" ca="1" si="1"/>
        <v>45936.425655092593</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t="shared" ca="1" si="1"/>
        <v>45936.425655092593</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t="shared" ca="1" si="1"/>
        <v>45936.425655092593</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t="shared" ca="1" si="1"/>
        <v>45936.425655092593</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t="shared" ref="G86:G117" ca="1" si="2">IFERROR(NOW()-F86,"")</f>
        <v>45936.425655092593</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t="shared" ca="1" si="2"/>
        <v>45936.425655092593</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t="shared" ca="1" si="2"/>
        <v>45936.425655092593</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t="shared" ca="1" si="2"/>
        <v>45936.425655092593</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t="shared" ca="1" si="2"/>
        <v>45936.425655092593</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t="shared" ca="1" si="2"/>
        <v>45936.425655092593</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t="shared" ca="1" si="2"/>
        <v>45936.425655092593</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t="shared" ca="1" si="2"/>
        <v>45936.425655092593</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t="shared" ca="1" si="2"/>
        <v>45936.425655092593</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t="shared" ca="1" si="2"/>
        <v>45936.425655092593</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t="shared" ca="1" si="2"/>
        <v>45936.425655092593</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t="shared" ca="1" si="2"/>
        <v>45936.425655092593</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t="shared" ca="1" si="2"/>
        <v>45936.425655092593</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t="shared" ca="1" si="2"/>
        <v>45936.425655092593</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t="shared" ca="1" si="2"/>
        <v>45936.425655092593</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t="shared" ca="1" si="2"/>
        <v>45936.425655092593</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t="shared" ca="1" si="2"/>
        <v>45936.425655092593</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t="shared" ca="1" si="2"/>
        <v>45936.425655092593</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t="shared" ca="1" si="2"/>
        <v>45936.425655092593</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t="shared" ca="1" si="2"/>
        <v>45936.425655092593</v>
      </c>
      <c r="H105" s="158"/>
      <c r="I105" s="156" t="str">
        <f>IFERROR(VLOOKUP(D105,DB!A:F,6,0),"")</f>
        <v/>
      </c>
      <c r="J105" s="73" t="str">
        <f>IFERROR(VLOOKUP(D105,DB!A:G,7,0),"")</f>
        <v/>
      </c>
      <c r="K105" s="160"/>
      <c r="L105" s="161" t="str">
        <f>IFERROR(VLOOKUP(D105,DB!A:I,9,0),"")</f>
        <v/>
      </c>
    </row>
    <row r="106" spans="1:12" ht="15" customHeight="1">
      <c r="A106" s="155"/>
      <c r="B106" s="156" t="str">
        <f>IFERROR(VLOOKUP(D106,DB!A:K,11,0),"")</f>
        <v/>
      </c>
      <c r="C106" s="156"/>
      <c r="D106" s="156"/>
      <c r="E106" s="157"/>
      <c r="F106" s="158"/>
      <c r="G106" s="159">
        <f t="shared" ca="1" si="2"/>
        <v>45936.425655092593</v>
      </c>
      <c r="H106" s="158"/>
      <c r="I106" s="156" t="str">
        <f>IFERROR(VLOOKUP(D106,DB!A:F,6,0),"")</f>
        <v/>
      </c>
      <c r="J106" s="73" t="str">
        <f>IFERROR(VLOOKUP(D106,DB!A:G,7,0),"")</f>
        <v/>
      </c>
      <c r="K106" s="160"/>
      <c r="L106" s="161" t="str">
        <f>IFERROR(VLOOKUP(D106,DB!A:I,9,0),"")</f>
        <v/>
      </c>
    </row>
    <row r="107" spans="1:12" ht="15" customHeight="1">
      <c r="A107" s="155"/>
      <c r="B107" s="156" t="str">
        <f>IFERROR(VLOOKUP(D107,DB!A:K,11,0),"")</f>
        <v/>
      </c>
      <c r="C107" s="156"/>
      <c r="D107" s="156"/>
      <c r="E107" s="157"/>
      <c r="F107" s="158"/>
      <c r="G107" s="159">
        <f t="shared" ca="1" si="2"/>
        <v>45936.425655092593</v>
      </c>
      <c r="H107" s="158"/>
      <c r="I107" s="156" t="str">
        <f>IFERROR(VLOOKUP(D107,DB!A:F,6,0),"")</f>
        <v/>
      </c>
      <c r="J107" s="73" t="str">
        <f>IFERROR(VLOOKUP(D107,DB!A:G,7,0),"")</f>
        <v/>
      </c>
      <c r="K107" s="160"/>
      <c r="L107" s="161" t="str">
        <f>IFERROR(VLOOKUP(D107,DB!A:I,9,0),"")</f>
        <v/>
      </c>
    </row>
  </sheetData>
  <customSheetViews>
    <customSheetView guid="{F6042A99-DD27-4453-835D-0834D95730CC}" filter="1" showAutoFilter="1">
      <pageMargins left="0" right="0" top="0" bottom="0" header="0" footer="0"/>
      <autoFilter ref="B1:M1" xr:uid="{8B2CA18D-1770-430B-B45B-62B25282459C}"/>
    </customSheetView>
  </customSheetViews>
  <dataValidations count="2">
    <dataValidation allowBlank="1" showInputMessage="1" showErrorMessage="1" sqref="E1" xr:uid="{5DBA255D-CDD9-49FB-AD3C-AF70AB4EE696}"/>
    <dataValidation type="list" allowBlank="1" showInputMessage="1" showErrorMessage="1" sqref="E2:E4 E6: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7"/>
  <sheetViews>
    <sheetView workbookViewId="0">
      <selection activeCell="A6" sqref="A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244.77387268518214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129.69857175926154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111.42581712963147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6</v>
      </c>
      <c r="D6" s="18" t="s">
        <v>15383</v>
      </c>
      <c r="E6" s="131" t="s">
        <v>39047</v>
      </c>
      <c r="F6" s="132">
        <v>45936.348078703704</v>
      </c>
      <c r="G6" s="133">
        <f ca="1">IFERROR(NOW()-F6,"-")</f>
        <v>7.7576388888701331E-2</v>
      </c>
      <c r="H6" s="132">
        <v>45936.330717592595</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75" t="s">
        <v>26058</v>
      </c>
      <c r="E7" s="131" t="s">
        <v>38964</v>
      </c>
      <c r="F7" s="132">
        <v>45936.404537037037</v>
      </c>
      <c r="G7" s="133">
        <f ca="1">IFERROR(NOW()-F7,"-")</f>
        <v>2.11180555561441E-2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4</v>
      </c>
      <c r="D8" s="18" t="s">
        <v>11781</v>
      </c>
      <c r="E8" s="131" t="s">
        <v>39047</v>
      </c>
      <c r="F8" s="132">
        <v>45936.40828703704</v>
      </c>
      <c r="G8" s="133">
        <f ca="1">IFERROR(NOW()-F8,"-")</f>
        <v>1.736805555265164E-2</v>
      </c>
      <c r="H8" s="132">
        <v>45936.396481481483</v>
      </c>
      <c r="I8" s="18" t="str">
        <f>IFERROR(VLOOKUP(D8,DB!A:F,6,0),"")</f>
        <v>SCECO</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45936.425655092593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45936.425655092593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45936.425655092593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45936.425655092593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45936.425655092593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45936.425655092593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45936.425655092593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45936.425655092593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45936.425655092593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45936.425655092593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45936.425655092593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45936.425655092593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45936.425655092593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45936.425655092593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45936.425655092593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45936.425655092593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45936.425655092593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45936.425655092593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45936.425655092593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45936.425655092593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45936.425655092593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45936.425655092593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45936.425655092593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45936.425655092593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45936.425655092593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45936.425655092593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45936.425655092593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45936.425655092593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45936.425655092593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45936.425655092593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45936.425655092593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45936.425655092593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45936.425655092593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45936.425655092593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45936.425655092593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45936.425655092593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45936.425655092593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45936.425655092593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45936.425655092593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45936.425655092593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45936.425655092593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45936.425655092593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45936.425655092593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45936.425655092593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45936.425655092593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45936.425655092593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45936.425655092593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45936.425655092593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45936.425655092593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45936.425655092593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45936.425655092593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45936.425655092593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45936.425655092593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45936.425655092593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45936.425655092593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45936.425655092593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45936.425655092593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45936.425655092593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45936.425655092593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45936.425655092593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45936.425655092593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45936.425655092593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45936.425655092593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45936.425655092593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45936.425655092593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45936.425655092593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45936.425655092593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45936.425655092593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45936.425655092593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45936.425655092593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45936.425655092593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45936.425655092593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45936.425655092593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45936.425655092593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45936.425655092593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45936.425655092593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45936.425655092593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45936.425655092593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45936.425655092593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45936.425655092593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45936.425655092593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45936.425655092593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45936.425655092593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45936.425655092593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45936.425655092593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45936.425655092593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45936.425655092593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45936.425655092593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45936.425655092593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45936.425655092593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45936.425655092593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45936.425655092593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45936.425655092593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45936.425655092593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45936.425655092593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45936.425655092593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45936.425655092593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45936.425655092593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45936.425655092593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45936.425655092593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45936.425655092593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45936.425655092593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45936.425655092593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45936.425655092593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45936.425655092593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45936.425655092593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45936.425655092593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45936.425655092593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45936.425655092593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45936.425655092593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45936.425655092593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45936.425655092593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45936.425655092593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45936.425655092593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45936.425655092593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45936.425655092593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45936.425655092593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45936.425655092593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45936.425655092593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45936.425655092593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45936.425655092593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45936.425655092593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45936.425655092593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45936.425655092593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45936.425655092593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45936.425655092593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45936.425655092593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45936.425655092593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45936.425655092593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45936.425655092593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45936.425655092593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45936.425655092593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45936.425655092593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45936.425655092593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45936.425655092593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45936.425655092593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45936.425655092593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45936.425655092593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45936.425655092593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45936.425655092593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45936.425655092593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45936.425655092593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45936.425655092593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45936.425655092593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45936.425655092593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45936.425655092593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45936.425655092593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45936.425655092593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45936.425655092593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45936.425655092593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45936.425655092593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45936.425655092593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45936.425655092593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45936.425655092593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45936.425655092593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45936.425655092593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45936.425655092593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45936.425655092593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45936.425655092593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45936.425655092593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45936.425655092593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45936.425655092593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45936.425655092593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45936.425655092593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45936.425655092593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45936.425655092593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45936.425655092593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45936.425655092593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45936.425655092593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45936.425655092593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45936.425655092593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45936.425655092593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45936.425655092593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45936.425655092593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45936.425655092593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45936.425655092593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45936.425655092593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45936.425655092593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45936.425655092593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45936.425655092593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45936.425655092593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45936.425655092593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45936.425655092593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45936.425655092593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45936.425655092593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45936.425655092593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45936.425655092593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45936.425655092593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45936.425655092593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45936.425655092593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45936.425655092593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45936.425655092593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45936.425655092593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45936.425655092593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45936.425655092593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45936.425655092593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45936.425655092593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45936.425655092593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45936.425655092593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45936.425655092593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45936.425655092593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45936.425655092593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45936.425655092593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45936.425655092593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45936.425655092593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45936.425655092593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45936.425655092593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45936.425655092593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45936.425655092593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45936.425655092593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45936.425655092593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45936.425655092593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45936.425655092593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45936.425655092593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45936.425655092593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45936.425655092593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45936.425655092593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45936.425655092593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45936.425655092593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45936.425655092593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45936.425655092593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45936.425655092593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45936.425655092593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45936.425655092593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45936.425655092593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45936.425655092593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45936.425655092593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45936.425655092593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45936.425655092593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45936.425655092593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45936.425655092593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45936.425655092593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45936.425655092593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45936.425655092593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45936.425655092593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45936.425655092593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45936.425655092593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45936.425655092593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45936.425655092593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45936.425655092593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45936.425655092593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45936.425655092593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45936.425655092593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45936.425655092593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45936.425655092593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45936.425655092593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45936.425655092593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45936.425655092593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45936.425655092593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45936.425655092593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45936.425655092593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45936.425655092593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45936.425655092593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45936.425655092593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45936.425655092593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45936.425655092593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45936.425655092593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45936.425655092593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45936.425655092593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sheetData>
  <dataValidations count="2">
    <dataValidation allowBlank="1" showInputMessage="1" showErrorMessage="1" sqref="E1" xr:uid="{4D935161-CDD3-4592-B877-3FB59C99E142}"/>
    <dataValidation type="list" allowBlank="1" showInputMessage="1" showErrorMessage="1" sqref="E3:E2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13423</v>
      </c>
      <c r="E2" s="18" t="s">
        <v>38964</v>
      </c>
      <c r="F2" s="20">
        <v>45936.374178240738</v>
      </c>
      <c r="G2" s="21">
        <f t="shared" ref="G2:G45" ca="1" si="0">IFERROR(NOW()-F2,"-")</f>
        <v>5.1476851855113637E-2</v>
      </c>
      <c r="H2" s="22" t="s">
        <v>39063</v>
      </c>
      <c r="I2" s="19" t="str">
        <f>IFERROR(VLOOKUP(D2,DB!A:F,6,0),"")</f>
        <v>SCECO</v>
      </c>
      <c r="J2" s="18" t="str">
        <f>IFERROR(VLOOKUP(D2,DB!A:G,7,0),"")</f>
        <v>Dead</v>
      </c>
      <c r="K2" s="50" t="s">
        <v>39064</v>
      </c>
      <c r="L2" s="23" t="str">
        <f>IFERROR(VLOOKUP(D2,DB!A:I,9,0),"")</f>
        <v>Latis</v>
      </c>
    </row>
    <row r="3" spans="1:13" ht="15" customHeight="1">
      <c r="A3" s="19"/>
      <c r="B3" s="75" t="str">
        <f>IFERROR(VLOOKUP(D3,DB!A:K,11,0),"")</f>
        <v/>
      </c>
      <c r="C3" s="18"/>
      <c r="D3" s="18"/>
      <c r="E3" s="18"/>
      <c r="F3" s="20"/>
      <c r="G3" s="21">
        <f t="shared" ca="1" si="0"/>
        <v>45936.425655092593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45936.425655092593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45936.425655092593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45936.425655092593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45936.425655092593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45936.425655092593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45936.425655092593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45936.425655092593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45936.425655092593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45936.425655092593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45936.425655092593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45936.425655092593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45936.425655092593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45936.425655092593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45936.425655092593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45936.425655092593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45936.425655092593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45936.425655092593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45936.425655092593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45936.425655092593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45936.425655092593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45936.425655092593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45936.425655092593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45936.425655092593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45936.425655092593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45936.425655092593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45936.425655092593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45936.425655092593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45936.425655092593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45936.425655092593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45936.425655092593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45936.425655092593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45936.425655092593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45936.425655092593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45936.425655092593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45936.425655092593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45936.425655092593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45936.425655092593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45936.425655092593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45936.425655092593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45936.425655092593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45936.425655092593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45936.425655092593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45936.425655092593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45936.425655092593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45936.425655092593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45936.425655092593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45936.425655092593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45936.425655092593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45936.425655092593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45936.425655092593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45936.425655092593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45936.425655092593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45936.425655092593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45936.425655092593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45936.425655092593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45936.425655092593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45936.425655092593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45936.425655092593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45936.425655092593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45936.425655092593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45936.425655092593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45936.425655092593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45936.425655092593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45936.425655092593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45936.425655092593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45936.425655092593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45936.425655092593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45936.425655092593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45936.425655092593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45936.425655092593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45936.425655092593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45936.425655092593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45936.425655092593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45936.425655092593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45936.425655092593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45936.425655092593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45936.425655092593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45936.425655092593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45936.425655092593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45936.425655092593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45936.425655092593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45936.425655092593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45936.425655092593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45936.425655092593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45936.425655092593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45936.425655092593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45936.425655092593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45936.425655092593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45936.425655092593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45936.425655092593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45936.425655092593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45936.425655092593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45936.425655092593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45936.425655092593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45936.425655092593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45936.425655092593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45936.425655092593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45936.425655092593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45936.425655092593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45936.425655092593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45936.425655092593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45936.425655092593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45936.425655092593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45936.425655092593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45936.425655092593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45936.425655092593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45936.425655092593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45936.425655092593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45936.425655092593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45936.425655092593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45936.425655092593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45936.425655092593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45936.425655092593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45936.425655092593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45936.425655092593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45936.425655092593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45936.425655092593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45936.425655092593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45936.425655092593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45936.425655092593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45936.425655092593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45936.425655092593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45936.425655092593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45936.425655092593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45936.425655092593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45936.425655092593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45936.425655092593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45936.425655092593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45936.425655092593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45936.425655092593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45936.425655092593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45936.425655092593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45936.425655092593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45936.425655092593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45936.425655092593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45936.425655092593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45936.425655092593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45936.425655092593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45936.425655092593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45936.425655092593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45936.425655092593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45936.425655092593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45936.425655092593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45936.425655092593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45936.425655092593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45936.425655092593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45936.425655092593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45936.425655092593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45936.425655092593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45936.425655092593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45936.425655092593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45936.425655092593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45936.425655092593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45936.425655092593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45936.425655092593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45936.425655092593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45936.425655092593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45936.425655092593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45936.425655092593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45936.425655092593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45936.425655092593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45936.425655092593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45936.425655092593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45936.425655092593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45936.425655092593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45936.425655092593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45936.425655092593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45936.425655092593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45936.425655092593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45936.425655092593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45936.425655092593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45936.425655092593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45936.425655092593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45936.425655092593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45936.425655092593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45936.425655092593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45936.425655092593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45936.425655092593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45936.425655092593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45936.425655092593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45936.425655092593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45936.425655092593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45936.425655092593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45936.425655092593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45936.425655092593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45936.425655092593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45936.425655092593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45936.425655092593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45936.425655092593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45936.425655092593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45936.425655092593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45936.425655092593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45936.425655092593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45936.425655092593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45936.425655092593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45936.425655092593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45936.425655092593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45936.425655092593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45936.425655092593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45936.425655092593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45936.425655092593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45936.425655092593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45936.425655092593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45936.425655092593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45936.425655092593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45936.425655092593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45936.425655092593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45936.425655092593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45936.425655092593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45936.425655092593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45936.425655092593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45936.425655092593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45936.425655092593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45936.425655092593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45936.425655092593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45936.425655092593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45936.425655092593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45936.425655092593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45936.425655092593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45936.425655092593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45936.425655092593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45936.425655092593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45936.425655092593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45936.425655092593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45936.425655092593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45936.425655092593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45936.425655092593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45936.425655092593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45936.425655092593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45936.425655092593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45936.425655092593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45936.425655092593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45936.425655092593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45936.425655092593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45936.425655092593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45936.425655092593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45936.425655092593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45936.425655092593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45936.425655092593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45936.425655092593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45936.425655092593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45936.425655092593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45936.425655092593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45936.425655092593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45936.425655092593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45936.425655092593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45936.425655092593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45936.425655092593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45936.425655092593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45936.425655092593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45936.425655092593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45936.425655092593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45936.425655092593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45936.425655092593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45936.425655092593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45936.425655092593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45936.425655092593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45936.425655092593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45936.425655092593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45936.425655092593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45936.425655092593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45936.425655092593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45936.425655092593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45936.425655092593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45936.425655092593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45936.425655092593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45936.425655092593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45936.425655092593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45936.425655092593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45936.425655092593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45936.425655092593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45936.425655092593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45936.425655092593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45936.425655092593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45936.425655092593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45936.425655092593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45936.425655092593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45936.425655092593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45936.425655092593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45936.425655092593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45936.425655092593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45936.425655092593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45936.425655092593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45936.425655092593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45936.425655092593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45936.425655092593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45936.425655092593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45936.425655092593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45936.425655092593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45936.425655092593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45936.425655092593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45936.425655092593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45936.425655092593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45936.425655092593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45936.425655092593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45936.425655092593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45936.425655092593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45936.425655092593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45936.425655092593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45936.425655092593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45936.425655092593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45936.425655092593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45936.425655092593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45936.425655092593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45936.425655092593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45936.425655092593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45936.425655092593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45936.425655092593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45936.425655092593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45936.425655092593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45936.425655092593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45936.425655092593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45936.425655092593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45936.425655092593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45936.425655092593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45936.425655092593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45936.425655092593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45936.425655092593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45936.425655092593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45936.425655092593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45936.425655092593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45936.425655092593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45936.425655092593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45936.425655092593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45936.425655092593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45936.425655092593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45936.425655092593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45936.425655092593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45936.425655092593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45936.425655092593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45936.425655092593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45936.425655092593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45936.425655092593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45936.425655092593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45936.425655092593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45936.425655092593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45936.425655092593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45936.425655092593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45936.425655092593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45936.425655092593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45936.425655092593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45936.425655092593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45936.425655092593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45936.425655092593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45936.425655092593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45936.425655092593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45936.425655092593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45936.425655092593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45936.425655092593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45936.425655092593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45936.425655092593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45936.425655092593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45936.425655092593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45936.425655092593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45936.425655092593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45936.425655092593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45936.425655092593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45936.425655092593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45936.425655092593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45936.425655092593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45936.425655092593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45936.425655092593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45936.425655092593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45936.425655092593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45936.425655092593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45936.425655092593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45936.425655092593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45936.425655092593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45936.425655092593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45936.425655092593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45936.425655092593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45936.425655092593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45936.425655092593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45936.425655092593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45936.425655092593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45936.425655092593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45936.425655092593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45936.425655092593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45936.425655092593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45936.425655092593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45936.425655092593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45936.425655092593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45936.425655092593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45936.425655092593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45936.425655092593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45936.425655092593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45936.425655092593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45936.425655092593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45936.425655092593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45936.425655092593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45936.425655092593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45936.425655092593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45936.425655092593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45936.425655092593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45936.425655092593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45936.425655092593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45936.425655092593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45936.425655092593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45936.425655092593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45936.425655092593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45936.425655092593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45936.425655092593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45936.425655092593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45936.425655092593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45936.425655092593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45936.425655092593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45936.425655092593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45936.425655092593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45936.425655092593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45936.425655092593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45936.425655092593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45936.425655092593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45936.425655092593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45936.425655092593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45936.425655092593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45936.425655092593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45936.425655092593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45936.425655092593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45936.425655092593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45936.425655092593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45936.425655092593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45936.425655092593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45936.425655092593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45936.425655092593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45936.425655092593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45936.425655092593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45936.425655092593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45936.425655092593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45936.425655092593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45936.425655092593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45936.425655092593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45936.425655092593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45936.425655092593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45936.425655092593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45936.425655092593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45936.425655092593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45936.425655092593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45936.425655092593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45936.425655092593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45936.425655092593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45936.425655092593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45936.425655092593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45936.425655092593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45936.425655092593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45936.425655092593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45936.425655092593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45936.425655092593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45936.425655092593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45936.425655092593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45936.425655092593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45936.425655092593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45936.425655092593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45936.425655092593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45936.425655092593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45936.425655092593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45936.425655092593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45936.425655092593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45936.425655092593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45936.425655092593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45936.425655092593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45936.425655092593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45936.425655092593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45936.425655092593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45936.425655092593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45936.425655092593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45936.425655092593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45936.425655092593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45936.425655092593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45936.425655092593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45936.425655092593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45936.425655092593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45936.425655092593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45936.425655092593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45936.425655092593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45936.425655092593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45936.425655092593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45936.425655092593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45936.425655092593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45936.425655092593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45936.425655092593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45936.425655092593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45936.425655092593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45936.425655092593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45936.425655092593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45936.425655092593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45936.425655092593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45936.425655092593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45936.425655092593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45936.425655092593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45936.425655092593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45936.425655092593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45936.425655092593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45936.425655092593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45936.425655092593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45936.425655092593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45936.425655092593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45936.425655092593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45936.425655092593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45936.425655092593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45936.425655092593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45936.425655092593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45936.425655092593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45936.425655092593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45936.425655092593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45936.425655092593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45936.425655092593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45936.425655092593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45936.425655092593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45936.425655092593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45936.425655092593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45936.425655092593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45936.425655092593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45936.425655092593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45936.425655092593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45936.425655092593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45936.425655092593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45936.425655092593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45936.425655092593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45936.425655092593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45936.425655092593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45936.425655092593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45936.425655092593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45936.425655092593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45936.425655092593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45936.425655092593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45936.425655092593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45936.425655092593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45936.425655092593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45936.425655092593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45936.425655092593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45936.425655092593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45936.425655092593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45936.425655092593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45936.425655092593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45936.425655092593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45936.425655092593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45936.425655092593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45936.425655092593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45936.425655092593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45936.425655092593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45936.425655092593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45936.425655092593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45936.425655092593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45936.425655092593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45936.425655092593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45936.425655092593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45936.425655092593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45936.425655092593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45936.425655092593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45936.425655092593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45936.425655092593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45936.425655092593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45936.425655092593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45936.425655092593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45936.425655092593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45936.425655092593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45936.425655092593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45936.425655092593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45936.425655092593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45936.425655092593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45936.425655092593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45936.425655092593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45936.425655092593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45936.425655092593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45936.425655092593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45936.425655092593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45936.425655092593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45936.425655092593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45936.425655092593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45936.425655092593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45936.425655092593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45936.425655092593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45936.425655092593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45936.425655092593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45936.425655092593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45936.425655092593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45936.425655092593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45936.425655092593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45936.425655092593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45936.425655092593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45936.425655092593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45936.425655092593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45936.425655092593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45936.425655092593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45936.425655092593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45936.425655092593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45936.425655092593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45936.425655092593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45936.425655092593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45936.425655092593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45936.425655092593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45936.425655092593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45936.425655092593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45936.425655092593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45936.425655092593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45936.425655092593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45936.425655092593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45936.425655092593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45936.425655092593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45936.425655092593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45936.425655092593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45936.425655092593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45936.425655092593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45936.425655092593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45936.425655092593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45936.425655092593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45936.425655092593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45936.425655092593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45936.425655092593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45936.425655092593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45936.425655092593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45936.425655092593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45936.425655092593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45936.425655092593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45936.425655092593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45936.425655092593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45936.425655092593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45936.425655092593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45936.425655092593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45936.425655092593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45936.425655092593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45936.425655092593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45936.425655092593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45936.425655092593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45936.425655092593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45936.425655092593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45936.425655092593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45936.425655092593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45936.425655092593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45936.425655092593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45936.425655092593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45936.425655092593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45936.425655092593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45936.425655092593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45936.425655092593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45936.425655092593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45936.425655092593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45936.425655092593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45936.425655092593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45936.425655092593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45936.425655092593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45936.425655092593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45936.425655092593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45936.425655092593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45936.425655092593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45936.425655092593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45936.425655092593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45936.425655092593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45936.425655092593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45936.425655092593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45936.425655092593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45936.425655092593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45936.425655092593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45936.425655092593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45936.425655092593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45936.425655092593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45936.425655092593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45936.425655092593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45936.425655092593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45936.425655092593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45936.425655092593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45936.425655092593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45936.425655092593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45936.425655092593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45936.425655092593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45936.425655092593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45936.425655092593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45936.425655092593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45936.425655092593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45936.425655092593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45936.425655092593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45936.425655092593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45936.425655092593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45936.425655092593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45936.425655092593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45936.425655092593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45936.425655092593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45936.425655092593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45936.425655092593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45936.425655092593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45936.425655092593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45936.425655092593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45936.425655092593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45936.425655092593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45936.425655092593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45936.425655092593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45936.425655092593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45936.425655092593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45936.425655092593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45936.425655092593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45936.425655092593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45936.425655092593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45936.425655092593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45936.425655092593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45936.425655092593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45936.425655092593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45936.425655092593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45936.425655092593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45936.425655092593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45936.425655092593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45936.425655092593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45936.425655092593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45936.425655092593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45936.425655092593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45936.425655092593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45936.425655092593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45936.425655092593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45936.425655092593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45936.425655092593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45936.425655092593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45936.425655092593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45936.425655092593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45936.425655092593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45936.425655092593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45936.425655092593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45936.425655092593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45936.425655092593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45936.425655092593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45936.425655092593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45936.425655092593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45936.425655092593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45936.425655092593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45936.425655092593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45936.425655092593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45936.425655092593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45936.425655092593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45936.425655092593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45936.425655092593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45936.425655092593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45936.425655092593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45936.425655092593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45936.425655092593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45936.425655092593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45936.425655092593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45936.425655092593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45936.425655092593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45936.425655092593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45936.425655092593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45936.425655092593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45936.425655092593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45936.425655092593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45936.425655092593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45936.425655092593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45936.425655092593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45936.425655092593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45936.425655092593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45936.425655092593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45936.425655092593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45936.425655092593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45936.425655092593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45936.425655092593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45936.425655092593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45936.425655092593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45936.425655092593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45936.425655092593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45936.425655092593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45936.425655092593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45936.425655092593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45936.425655092593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45936.425655092593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45936.425655092593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45936.425655092593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45936.425655092593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45936.425655092593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45936.425655092593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45936.425655092593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45936.425655092593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45936.425655092593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45936.425655092593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45936.425655092593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45936.425655092593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45936.425655092593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45936.425655092593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45936.425655092593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45936.425655092593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45936.425655092593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45936.425655092593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45936.425655092593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45936.425655092593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45936.425655092593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45936.425655092593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45936.425655092593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45936.425655092593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45936.425655092593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45936.425655092593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45936.425655092593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45936.425655092593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45936.425655092593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45936.425655092593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45936.425655092593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45936.425655092593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45936.425655092593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45936.425655092593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45936.425655092593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45936.425655092593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45936.425655092593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45936.425655092593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45936.425655092593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45936.425655092593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45936.425655092593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45936.425655092593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45936.425655092593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45936.425655092593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45936.425655092593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45936.425655092593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45936.425655092593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45936.425655092593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45936.425655092593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45936.425655092593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45936.425655092593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45936.425655092593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45936.425655092593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45936.425655092593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45936.425655092593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45936.425655092593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45936.425655092593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45936.425655092593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45936.425655092593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45936.425655092593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45936.425655092593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45936.425655092593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45936.425655092593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45936.425655092593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45936.425655092593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45936.425655092593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45936.425655092593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45936.425655092593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45936.425655092593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45936.425655092593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45936.425655092593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45936.425655092593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45936.425655092593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45936.425655092593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45936.425655092593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45936.425655092593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45936.425655092593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45936.425655092593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45936.425655092593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45936.425655092593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45936.425655092593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45936.425655092593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45936.425655092593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45936.425655092593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45936.425655092593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45936.425655092593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45936.425655092593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45936.425655092593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45936.425655092593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45936.425655092593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45936.425655092593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45936.425655092593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45936.425655092593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45936.425655092593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45936.425655092593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45936.425655092593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45936.425655092593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45936.425655092593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45936.425655092593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45936.425655092593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45936.425655092593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45936.425655092593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45936.425655092593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45936.425655092593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45936.425655092593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45936.425655092593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45936.425655092593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45936.425655092593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45936.425655092593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45936.425655092593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45936.425655092593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45936.425655092593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45936.425655092593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45936.425655092593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45936.425655092593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45936.425655092593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45936.425655092593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45936.425655092593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45936.425655092593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45936.425655092593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45936.425655092593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45936.425655092593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45936.425655092593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45936.425655092593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45936.425655092593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45936.425655092593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45936.425655092593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45936.425655092593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45936.425655092593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45936.425655092593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45936.425655092593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45936.425655092593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45936.425655092593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45936.425655092593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45936.425655092593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45936.425655092593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45936.425655092593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45936.425655092593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45936.425655092593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45936.425655092593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45936.425655092593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45936.425655092593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45936.425655092593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45936.425655092593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45936.425655092593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45936.425655092593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45936.425655092593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45936.425655092593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45936.425655092593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45936.425655092593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45936.425655092593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45936.425655092593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45936.425655092593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45936.425655092593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45936.425655092593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45936.425655092593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45936.425655092593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45936.425655092593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45936.425655092593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45936.425655092593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45936.425655092593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45936.425655092593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45936.425655092593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45936.425655092593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45936.425655092593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45936.425655092593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45936.425655092593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45936.425655092593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45936.425655092593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45936.425655092593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45936.425655092593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45936.425655092593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45936.425655092593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45936.425655092593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45936.425655092593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45936.425655092593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45936.425655092593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45936.425655092593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45936.425655092593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45936.425655092593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45936.425655092593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45936.425655092593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45936.425655092593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45936.425655092593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45936.425655092593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45936.425655092593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45936.425655092593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45936.425655092593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45936.425655092593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45936.425655092593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45936.425655092593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45936.425655092593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45936.425655092593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45936.425655092593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45936.425655092593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45936.425655092593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45936.425655092593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45936.425655092593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45936.425655092593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45936.425655092593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45936.425655092593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45936.425655092593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45936.425655092593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45936.425655092593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45936.425655092593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45936.425655092593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45936.425655092593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45936.425655092593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45936.425655092593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45936.425655092593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45936.425655092593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45936.425655092593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45936.425655092593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45936.425655092593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45936.425655092593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45936.425655092593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45936.425655092593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45936.425655092593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45936.425655092593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45936.425655092593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45936.425655092593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45936.425655092593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45936.425655092593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45936.425655092593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45936.425655092593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45936.425655092593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45936.425655092593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45936.425655092593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45936.425655092593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45936.425655092593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45936.425655092593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45936.425655092593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45936.425655092593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45936.425655092593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45936.425655092593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45936.425655092593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45936.425655092593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45936.425655092593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45936.425655092593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45936.425655092593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45936.425655092593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45936.425655092593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45936.425655092593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45936.425655092593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45936.425655092593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45936.425655092593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45936.425655092593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45936.425655092593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45936.425655092593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45936.425655092593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45936.425655092593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45936.425655092593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45936.425655092593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45936.425655092593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45936.425655092593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45936.425655092593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45936.425655092593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45936.425655092593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45936.425655092593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45936.425655092593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45936.425655092593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45936.425655092593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45936.425655092593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45936.425655092593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45936.425655092593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45936.425655092593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45936.425655092593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45936.425655092593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45936.425655092593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45936.425655092593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45936.425655092593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45936.425655092593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45936.425655092593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45936.425655092593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45936.425655092593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45936.425655092593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45936.425655092593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45936.425655092593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45936.425655092593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45936.425655092593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45936.425655092593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45936.425655092593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45936.425655092593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45936.425655092593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45936.425655092593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45936.425655092593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45936.425655092593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45936.425655092593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45936.425655092593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45936.425655092593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45936.425655092593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45936.425655092593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45936.425655092593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45936.425655092593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45936.425655092593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45936.425655092593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45936.425655092593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45936.425655092593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45936.425655092593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45936.425655092593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45936.425655092593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45936.425655092593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45936.425655092593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45936.425655092593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45936.425655092593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45936.425655092593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45936.425655092593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45936.425655092593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45936.425655092593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45936.425655092593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45936.425655092593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45936.425655092593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45936.425655092593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45936.425655092593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45936.425655092593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45936.425655092593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45936.425655092593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45936.425655092593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45936.425655092593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45936.425655092593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45936.425655092593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45936.425655092593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45936.425655092593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45936.425655092593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45936.425655092593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45936.425655092593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45936.425655092593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45936.425655092593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45936.425655092593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45936.425655092593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45936.425655092593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45936.425655092593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45936.425655092593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45936.425655092593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45936.425655092593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45936.425655092593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45936.425655092593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45936.425655092593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45936.425655092593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45936.425655092593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45936.425655092593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45936.425655092593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45936.425655092593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45936.425655092593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45936.425655092593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45936.425655092593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45936.425655092593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45936.425655092593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45936.425655092593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45936.425655092593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45936.425655092593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45936.425655092593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45936.425655092593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45936.425655092593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45936.425655092593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45936.425655092593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45936.425655092593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45936.425655092593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45936.425655092593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45936.425655092593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45936.425655092593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45936.425655092593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45936.425655092593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45936.425655092593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45936.425655092593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45936.425655092593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45936.425655092593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45936.425655092593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45936.425655092593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45936.425655092593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45936.425655092593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45936.425655092593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45936.425655092593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45936.425655092593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45936.425655092593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45936.425655092593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45936.425655092593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45936.425655092593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45936.425655092593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45936.425655092593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45936.425655092593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45936.425655092593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45936.425655092593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45936.425655092593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45936.425655092593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45936.425655092593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45936.425655092593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45936.425655092593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45936.425655092593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45936.425655092593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45936.425655092593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45936.425655092593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45936.425655092593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45936.425655092593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45936.425655092593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45936.425655092593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45936.425655092593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45936.425655092593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45936.425655092593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45936.425655092593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45936.425655092593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45936.425655092593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45936.425655092593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45936.425655092593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45936.425655092593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45936.425655092593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45936.425655092593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45936.425655092593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45936.425655092593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45936.425655092593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45936.425655092593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45936.425655092593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45936.425655092593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45936.425655092593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45936.425655092593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45936.425655092593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45936.425655092593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45936.425655092593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45936.425655092593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45936.425655092593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45936.425655092593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45936.425655092593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45936.425655092593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45936.425655092593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45936.425655092593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45936.425655092593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45936.425655092593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45936.425655092593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45936.425655092593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45936.425655092593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45936.425655092593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45936.425655092593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45936.425655092593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45936.425655092593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45936.425655092593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45936.425655092593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45936.425655092593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45936.425655092593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45936.425655092593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45936.425655092593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45936.425655092593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45936.425655092593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45936.425655092593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45936.425655092593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45936.425655092593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45936.425655092593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45936.425655092593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45936.425655092593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45936.425655092593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45936.425655092593</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232.94493749999674</v>
      </c>
      <c r="H2" s="113">
        <v>45703.474768518521</v>
      </c>
      <c r="I2" s="110" t="str">
        <f>IFERROR(VLOOKUP(D2,DB!A:F,6,0),"")</f>
        <v>SCECO</v>
      </c>
      <c r="J2" s="110" t="str">
        <f>IFERROR(VLOOKUP(D2,DB!A:G,7,0),"")</f>
        <v>Dead</v>
      </c>
      <c r="K2" s="115" t="s">
        <v>39066</v>
      </c>
      <c r="L2" s="107" t="str">
        <f>IFERROR(VLOOKUP(D2,DB!A:I,9,0),"")</f>
        <v>Latis</v>
      </c>
    </row>
    <row r="3" spans="1:16" ht="23.25" customHeight="1">
      <c r="A3" s="110" t="s">
        <v>39067</v>
      </c>
      <c r="B3" s="110" t="str">
        <f>IFERROR(VLOOKUP(D3,DB!A:K,11,0),"")</f>
        <v>R4</v>
      </c>
      <c r="C3" s="111">
        <v>2</v>
      </c>
      <c r="D3" s="107" t="s">
        <v>25891</v>
      </c>
      <c r="E3" s="112" t="s">
        <v>38964</v>
      </c>
      <c r="F3" s="113">
        <v>45935.156944444447</v>
      </c>
      <c r="G3" s="114">
        <f ca="1">IFERROR(NOW()-F3,"")</f>
        <v>1.2687106481462251</v>
      </c>
      <c r="H3" s="113">
        <v>45935.07104166667</v>
      </c>
      <c r="I3" s="110" t="str">
        <f>IFERROR(VLOOKUP(D3,DB!A:F,6,0),"")</f>
        <v>Generator-SG</v>
      </c>
      <c r="J3" s="110" t="str">
        <f>IFERROR(VLOOKUP(D3,DB!A:G,7,0),"")</f>
        <v>Good</v>
      </c>
      <c r="K3" s="115" t="s">
        <v>39068</v>
      </c>
      <c r="L3" s="107" t="str">
        <f>IFERROR(VLOOKUP(D3,DB!A:I,9,0),"")</f>
        <v>Latis</v>
      </c>
    </row>
    <row r="4" spans="1:16" ht="15" customHeight="1">
      <c r="A4" s="140" t="s">
        <v>39069</v>
      </c>
      <c r="B4" s="140" t="str">
        <f>IFERROR(VLOOKUP(D4,DB!A:K,11,0),"")</f>
        <v>R4</v>
      </c>
      <c r="C4" s="141">
        <v>2</v>
      </c>
      <c r="D4" s="142" t="s">
        <v>24086</v>
      </c>
      <c r="E4" s="143" t="s">
        <v>38964</v>
      </c>
      <c r="F4" s="144">
        <v>45936.2</v>
      </c>
      <c r="G4" s="145">
        <f ca="1">IFERROR(NOW()-F4,"")</f>
        <v>0.2256550925958436</v>
      </c>
      <c r="H4" s="144">
        <v>45936.191527777781</v>
      </c>
      <c r="I4" s="140" t="str">
        <f>IFERROR(VLOOKUP(D4,DB!A:F,6,0),"")</f>
        <v>SCECO</v>
      </c>
      <c r="J4" s="140" t="str">
        <f>IFERROR(VLOOKUP(D4,DB!A:G,7,0),"")</f>
        <v>Dead</v>
      </c>
      <c r="K4" s="147" t="s">
        <v>39070</v>
      </c>
      <c r="L4" s="142" t="str">
        <f>IFERROR(VLOOKUP(D4,DB!A:I,9,0),"")</f>
        <v>Latis</v>
      </c>
    </row>
    <row r="5" spans="1:16" ht="15" customHeight="1">
      <c r="A5" s="140" t="s">
        <v>39071</v>
      </c>
      <c r="B5" s="140" t="str">
        <f>IFERROR(VLOOKUP(D5,DB!A:K,11,0),"")</f>
        <v>R4</v>
      </c>
      <c r="C5" s="141">
        <v>2</v>
      </c>
      <c r="D5" s="142" t="s">
        <v>33613</v>
      </c>
      <c r="E5" s="143" t="s">
        <v>38964</v>
      </c>
      <c r="F5" s="144">
        <v>45936.384722222225</v>
      </c>
      <c r="G5" s="145">
        <f ca="1">IFERROR(NOW()-F5,"")</f>
        <v>4.0932870368123986E-2</v>
      </c>
      <c r="H5" s="144">
        <v>45936.372256944444</v>
      </c>
      <c r="I5" s="140" t="str">
        <f>IFERROR(VLOOKUP(D5,DB!A:F,6,0),"")</f>
        <v>SCECO</v>
      </c>
      <c r="J5" s="140" t="str">
        <f>IFERROR(VLOOKUP(D5,DB!A:G,7,0),"")</f>
        <v>Dead</v>
      </c>
      <c r="K5" s="147" t="s">
        <v>39072</v>
      </c>
      <c r="L5" s="142" t="str">
        <f>IFERROR(VLOOKUP(D5,DB!A:I,9,0),"")</f>
        <v>Latis</v>
      </c>
    </row>
    <row r="6" spans="1:16" ht="15" customHeight="1">
      <c r="A6" s="140" t="s">
        <v>39073</v>
      </c>
      <c r="B6" s="140" t="str">
        <f>IFERROR(VLOOKUP(D6,DB!A:K,11,0),"")</f>
        <v>R4</v>
      </c>
      <c r="C6" s="141">
        <v>2</v>
      </c>
      <c r="D6" s="142" t="s">
        <v>27904</v>
      </c>
      <c r="E6" s="143" t="s">
        <v>38964</v>
      </c>
      <c r="F6" s="113">
        <v>45936.410011574073</v>
      </c>
      <c r="G6" s="145">
        <f ca="1">IFERROR(NOW()-F6,"")</f>
        <v>1.5643518519937061E-2</v>
      </c>
      <c r="H6" s="144">
        <v>45936.401585648149</v>
      </c>
      <c r="I6" s="140" t="str">
        <f>IFERROR(VLOOKUP(D6,DB!A:F,6,0),"")</f>
        <v>SCECO</v>
      </c>
      <c r="J6" s="140" t="str">
        <f>IFERROR(VLOOKUP(D6,DB!A:G,7,0),"")</f>
        <v>Dead</v>
      </c>
      <c r="K6" s="147" t="s">
        <v>39074</v>
      </c>
      <c r="L6" s="142" t="str">
        <f>IFERROR(VLOOKUP(D6,DB!A:I,9,0),"")</f>
        <v>Latis</v>
      </c>
    </row>
    <row r="7" spans="1:16" ht="15" customHeight="1">
      <c r="A7" s="140"/>
      <c r="B7" s="140" t="str">
        <f>IFERROR(VLOOKUP(D7,DB!A:K,11,0),"")</f>
        <v/>
      </c>
      <c r="C7" s="141"/>
      <c r="D7" s="142"/>
      <c r="E7" s="143"/>
      <c r="F7" s="144"/>
      <c r="G7" s="145">
        <f ca="1">IFERROR(NOW()-F7,"")</f>
        <v>45936.425655092593</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45936.425655092593</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45936.425655092593</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45936.425655092593</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45936.425655092593</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45936.425655092593</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45936.425655092593</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45936.425655092593</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45936.425655092593</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45936.425655092593</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45936.425655092593</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45936.425655092593</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45936.425655092593</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45936.425655092593</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45936.425655092593</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45936.425655092593</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45936.425655092593</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45936.425655092593</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45936.425655092593</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45936.425655092593</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45936.425655092593</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45936.425655092593</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45936.425655092593</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45936.425655092593</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45936.425655092593</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45936.425655092593</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45936.425655092593</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45936.425655092593</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45936.425655092593</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45936.425655092593</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45936.425655092593</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45936.425655092593</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45936.425655092593</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45936.425655092593</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45936.425655092593</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45936.425655092593</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5">
        <f ca="1">IFERROR(NOW()-F43,"")</f>
        <v>45936.425655092593</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5">
        <f ca="1">IFERROR(NOW()-F44,"")</f>
        <v>45936.425655092593</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5">
        <f ca="1">IFERROR(NOW()-F45,"")</f>
        <v>45936.425655092593</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45936.425655092593</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45936.425655092593</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45936.425655092593</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45936.425655092593</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45936.425655092593</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45936.425655092593</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45936.425655092593</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45936.425655092593</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45936.425655092593</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45936.425655092593</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45936.425655092593</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45936.425655092593</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45936.425655092593</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45936.425655092593</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45936.425655092593</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45936.425655092593</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45936.425655092593</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45936.425655092593</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45936.425655092593</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45936.425655092593</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45936.425655092593</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45936.425655092593</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45936.425655092593</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45936.425655092593</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45936.425655092593</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45936.425655092593</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45936.425655092593</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45936.425655092593</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45936.425655092593</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45936.425655092593</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45936.425655092593</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45936.425655092593</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45936.425655092593</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45936.425655092593</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45936.425655092593</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45936.425655092593</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45936.425655092593</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45936.425655092593</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45936.425655092593</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45936.425655092593</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45936.425655092593</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45936.425655092593</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45936.425655092593</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45936.425655092593</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45936.425655092593</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45936.425655092593</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45936.425655092593</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45936.425655092593</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45936.425655092593</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45936.425655092593</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45936.425655092593</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45936.425655092593</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45936.425655092593</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45936.425655092593</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45936.425655092593</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45936.425655092593</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45936.425655092593</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45936.425655092593</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45936.425655092593</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45936.425655092593</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45936.425655092593</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45936.425655092593</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45936.425655092593</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45936.425655092593</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45936.425655092593</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45936.425655092593</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45936.425655092593</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45936.425655092593</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45936.425655092593</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45936.425655092593</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45936.425655092593</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45936.425655092593</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45936.425655092593</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45936.425655092593</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45936.425655092593</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45936.425655092593</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45936.425655092593</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45936.425655092593</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45936.425655092593</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45936.425655092593</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45936.425655092593</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45936.425655092593</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45936.425655092593</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45936.425655092593</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45936.425655092593</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45936.425655092593</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45936.425655092593</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45936.425655092593</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45936.425655092593</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45936.425655092593</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45936.425655092593</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45936.425655092593</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45936.425655092593</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45936.425655092593</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45936.425655092593</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45936.425655092593</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45936.425655092593</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45936.425655092593</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45936.425655092593</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45936.425655092593</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45936.425655092593</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45936.425655092593</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45936.425655092593</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45936.425655092593</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45936.425655092593</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45936.425655092593</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45936.425655092593</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45936.425655092593</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45936.425655092593</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45936.425655092593</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45936.425655092593</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45936.425655092593</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45936.425655092593</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45936.425655092593</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45936.425655092593</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45936.425655092593</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45936.425655092593</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45936.425655092593</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45936.425655092593</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45936.425655092593</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45936.425655092593</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45936.425655092593</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45936.425655092593</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45936.425655092593</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45936.425655092593</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45936.425655092593</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45936.425655092593</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45936.425655092593</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45936.425655092593</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45936.425655092593</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45936.425655092593</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45936.425655092593</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45936.425655092593</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45936.425655092593</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45936.425655092593</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45936.425655092593</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45936.425655092593</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45936.425655092593</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45936.425655092593</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45936.425655092593</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45936.425655092593</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45936.425655092593</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45936.425655092593</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45936.425655092593</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45936.425655092593</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45936.425655092593</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45936.425655092593</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45936.425655092593</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45936.425655092593</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45936.425655092593</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45936.425655092593</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45936.425655092593</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45936.425655092593</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45936.425655092593</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45936.425655092593</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45936.425655092593</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45936.425655092593</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45936.425655092593</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45936.425655092593</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45936.425655092593</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45936.425655092593</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45936.425655092593</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45936.425655092593</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45936.425655092593</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45936.425655092593</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45936.425655092593</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45936.425655092593</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45936.425655092593</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45936.425655092593</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45936.425655092593</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45936.425655092593</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45936.425655092593</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45936.425655092593</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45936.425655092593</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45936.425655092593</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45936.425655092593</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45936.425655092593</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45936.425655092593</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45936.425655092593</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45936.425655092593</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45936.425655092593</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45936.425655092593</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45936.425655092593</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45936.425655092593</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45936.425655092593</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45936.425655092593</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45936.425655092593</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45936.425655092593</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45936.425655092593</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45936.425655092593</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45936.425655092593</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45936.425655092593</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45936.425655092593</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45936.425655092593</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45936.425655092593</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45936.425655092593</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45936.425655092593</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45936.425655092593</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45936.425655092593</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45936.425655092593</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45936.425655092593</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45936.425655092593</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45936.425655092593</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45936.425655092593</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45936.425655092593</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45936.425655092593</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45936.425655092593</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45936.425655092593</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45936.425655092593</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45936.425655092593</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45936.425655092593</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45936.425655092593</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45936.425655092593</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45936.425655092593</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45936.425655092593</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45936.425655092593</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45936.425655092593</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45936.425655092593</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45936.425655092593</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45936.425655092593</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45936.425655092593</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45936.425655092593</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45936.425655092593</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45936.425655092593</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45936.425655092593</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45936.425655092593</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45936.425655092593</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45936.425655092593</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45936.425655092593</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45936.425655092593</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45936.425655092593</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45936.425655092593</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45936.425655092593</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45936.425655092593</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45936.425655092593</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45936.425655092593</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45936.425655092593</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45936.425655092593</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45936.425655092593</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45936.425655092593</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45936.425655092593</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45936.425655092593</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45936.425655092593</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45936.425655092593</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45936.425655092593</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45936.425655092593</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45936.425655092593</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45936.425655092593</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45936.425655092593</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45936.425655092593</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45936.425655092593</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45936.425655092593</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45936.425655092593</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45936.425655092593</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45936.425655092593</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45936.425655092593</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45936.425655092593</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45936.425655092593</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45936.425655092593</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45936.425655092593</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45936.425655092593</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45936.425655092593</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45936.425655092593</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45936.425655092593</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45936.425655092593</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45936.425655092593</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45936.425655092593</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45936.425655092593</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45936.425655092593</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45936.425655092593</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45936.425655092593</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45936.425655092593</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45936.425655092593</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45936.425655092593</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45936.425655092593</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45936.425655092593</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45936.425655092593</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45936.425655092593</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45936.425655092593</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45936.425655092593</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45936.425655092593</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45936.425655092593</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45936.425655092593</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45936.425655092593</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45936.425655092593</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45936.425655092593</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45936.425655092593</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45936.425655092593</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45936.425655092593</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45936.425655092593</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45936.425655092593</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45936.425655092593</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45936.425655092593</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45936.425655092593</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45936.425655092593</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45936.425655092593</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45936.425655092593</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45936.425655092593</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45936.425655092593</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45936.425655092593</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45936.425655092593</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45936.425655092593</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45936.425655092593</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45936.425655092593</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45936.425655092593</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45936.425655092593</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45936.425655092593</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45936.425655092593</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45936.425655092593</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45936.425655092593</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45936.425655092593</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45936.425655092593</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45936.425655092593</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45936.425655092593</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45936.425655092593</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45936.425655092593</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45936.425655092593</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45936.425655092593</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45936.425655092593</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45936.425655092593</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45936.425655092593</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45936.425655092593</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45936.425655092593</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45936.425655092593</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45936.425655092593</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45936.425655092593</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45936.425655092593</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45936.425655092593</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45936.425655092593</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45936.425655092593</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45936.425655092593</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45936.425655092593</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45936.425655092593</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45936.425655092593</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45936.425655092593</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45936.425655092593</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45936.425655092593</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45936.425655092593</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45936.425655092593</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45936.425655092593</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45936.425655092593</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45936.425655092593</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45936.425655092593</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45936.425655092593</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45936.425655092593</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45936.425655092593</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45936.425655092593</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45936.425655092593</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45936.425655092593</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45936.425655092593</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45936.425655092593</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45936.425655092593</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45936.425655092593</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45936.425655092593</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45936.425655092593</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45936.425655092593</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45936.425655092593</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45936.425655092593</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45936.425655092593</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45936.425655092593</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45936.425655092593</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45936.425655092593</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45936.425655092593</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45936.425655092593</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45936.425655092593</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45936.425655092593</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45936.425655092593</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45936.425655092593</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45936.425655092593</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45936.425655092593</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45936.425655092593</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45936.425655092593</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45936.425655092593</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45936.425655092593</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45936.425655092593</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45936.425655092593</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45936.425655092593</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45936.425655092593</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45936.425655092593</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45936.425655092593</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45936.425655092593</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45936.425655092593</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45936.425655092593</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45936.425655092593</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45936.425655092593</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45936.425655092593</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45936.425655092593</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45936.425655092593</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45936.425655092593</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45936.425655092593</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45936.425655092593</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45936.425655092593</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45936.425655092593</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45936.425655092593</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45936.425655092593</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45936.425655092593</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45936.425655092593</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45936.425655092593</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45936.425655092593</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45936.425655092593</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45936.425655092593</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45936.425655092593</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45936.425655092593</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45936.425655092593</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45936.425655092593</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45936.425655092593</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45936.425655092593</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45936.425655092593</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45936.425655092593</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45936.425655092593</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45936.425655092593</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45936.425655092593</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45936.425655092593</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45936.425655092593</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45936.425655092593</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45936.425655092593</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45936.425655092593</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45936.425655092593</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45936.425655092593</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45936.425655092593</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45936.425655092593</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45936.425655092593</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45936.425655092593</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45936.425655092593</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45936.425655092593</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45936.425655092593</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45936.425655092593</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45936.425655092593</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45936.425655092593</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45936.425655092593</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45936.425655092593</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45936.425655092593</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45936.425655092593</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45936.425655092593</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45936.425655092593</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45936.425655092593</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45936.425655092593</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45936.425655092593</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45936.425655092593</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45936.425655092593</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45936.425655092593</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45936.425655092593</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45936.425655092593</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45936.425655092593</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45936.425655092593</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45936.425655092593</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45936.425655092593</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45936.425655092593</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45936.425655092593</v>
      </c>
      <c r="H494" s="144"/>
      <c r="I494" s="140" t="str">
        <f>IFERROR(VLOOKUP(D494,DB!A:F,6,0),"")</f>
        <v/>
      </c>
      <c r="J494" s="140" t="str">
        <f>IFERROR(VLOOKUP(D494,DB!A:G,7,0),"")</f>
        <v/>
      </c>
      <c r="K494" s="147"/>
      <c r="L494" s="142" t="str">
        <f>IFERROR(VLOOKUP(D494,DB!A:I,9,0),"")</f>
        <v/>
      </c>
    </row>
    <row r="495" spans="1:12" ht="15" customHeight="1">
      <c r="A495" s="140"/>
      <c r="B495" s="140" t="str">
        <f>IFERROR(VLOOKUP(D495,DB!A:K,11,0),"")</f>
        <v/>
      </c>
      <c r="C495" s="141"/>
      <c r="D495" s="142"/>
      <c r="E495" s="143"/>
      <c r="F495" s="144"/>
      <c r="G495" s="146">
        <f ca="1">IFERROR(NOW()-F495,"")</f>
        <v>45936.425655092593</v>
      </c>
      <c r="H495" s="144"/>
      <c r="I495" s="140" t="str">
        <f>IFERROR(VLOOKUP(D495,DB!A:F,6,0),"")</f>
        <v/>
      </c>
      <c r="J495" s="140" t="str">
        <f>IFERROR(VLOOKUP(D495,DB!A:G,7,0),"")</f>
        <v/>
      </c>
      <c r="K495" s="147"/>
      <c r="L495" s="142" t="str">
        <f>IFERROR(VLOOKUP(D495,DB!A:I,9,0),"")</f>
        <v/>
      </c>
    </row>
    <row r="496" spans="1:12" ht="15" customHeight="1">
      <c r="A496" s="140"/>
      <c r="B496" s="140" t="str">
        <f>IFERROR(VLOOKUP(D496,DB!A:K,11,0),"")</f>
        <v/>
      </c>
      <c r="C496" s="141"/>
      <c r="D496" s="142"/>
      <c r="E496" s="143"/>
      <c r="F496" s="144"/>
      <c r="G496" s="146">
        <f ca="1">IFERROR(NOW()-F496,"")</f>
        <v>45936.425655092593</v>
      </c>
      <c r="H496" s="144"/>
      <c r="I496" s="140" t="str">
        <f>IFERROR(VLOOKUP(D496,DB!A:F,6,0),"")</f>
        <v/>
      </c>
      <c r="J496" s="140" t="str">
        <f>IFERROR(VLOOKUP(D496,DB!A:G,7,0),"")</f>
        <v/>
      </c>
      <c r="K496" s="147"/>
      <c r="L496" s="142" t="str">
        <f>IFERROR(VLOOKUP(D496,DB!A:I,9,0),"")</f>
        <v/>
      </c>
    </row>
    <row r="497" spans="1:12" ht="15" customHeight="1">
      <c r="A497" s="140"/>
      <c r="B497" s="140" t="str">
        <f>IFERROR(VLOOKUP(D497,DB!A:K,11,0),"")</f>
        <v/>
      </c>
      <c r="C497" s="141"/>
      <c r="D497" s="142"/>
      <c r="E497" s="143"/>
      <c r="F497" s="144"/>
      <c r="G497" s="146">
        <f ca="1">IFERROR(NOW()-F497,"")</f>
        <v>45936.425655092593</v>
      </c>
      <c r="H497" s="144"/>
      <c r="I497" s="140" t="str">
        <f>IFERROR(VLOOKUP(D497,DB!A:F,6,0),"")</f>
        <v/>
      </c>
      <c r="J497" s="140" t="str">
        <f>IFERROR(VLOOKUP(D497,DB!A:G,7,0),"")</f>
        <v/>
      </c>
      <c r="K497" s="147"/>
      <c r="L497" s="142" t="str">
        <f>IFERROR(VLOOKUP(D497,DB!A:I,9,0),"")</f>
        <v/>
      </c>
    </row>
    <row r="498" spans="1:12" ht="15" customHeight="1">
      <c r="A498" s="148"/>
      <c r="B498" s="148" t="str">
        <f>IFERROR(VLOOKUP(D498,DB!A:K,11,0),"")</f>
        <v/>
      </c>
      <c r="C498" s="149"/>
      <c r="D498" s="150"/>
      <c r="E498" s="151"/>
      <c r="F498" s="152"/>
      <c r="G498" s="153">
        <f ca="1">IFERROR(NOW()-F498,"")</f>
        <v>45936.425655092593</v>
      </c>
      <c r="H498" s="152"/>
      <c r="I498" s="148" t="str">
        <f>IFERROR(VLOOKUP(D498,DB!A:F,6,0),"")</f>
        <v/>
      </c>
      <c r="J498" s="148" t="str">
        <f>IFERROR(VLOOKUP(D498,DB!A:G,7,0),"")</f>
        <v/>
      </c>
      <c r="K498" s="154"/>
      <c r="L498" s="150"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44.593594907404622</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39047</v>
      </c>
      <c r="F3" s="38">
        <v>45926.188877314817</v>
      </c>
      <c r="G3" s="39">
        <f ca="1">IFERROR(NOW()-F3,"-")</f>
        <v>10.236777777776297</v>
      </c>
      <c r="H3" s="38">
        <v>45926.158159722225</v>
      </c>
      <c r="I3" s="37" t="str">
        <f>IFERROR(VLOOKUP(D3,DB!A:F,6,0),"")</f>
        <v>SCECO</v>
      </c>
      <c r="J3" s="37" t="str">
        <f>IFERROR(VLOOKUP(D3,DB!A:G,7,0),"")</f>
        <v>Good</v>
      </c>
      <c r="K3" s="37" t="s">
        <v>39078</v>
      </c>
      <c r="L3" s="37" t="str">
        <f>IFERROR(VLOOKUP(D3,DB!A:I,9,0),"")</f>
        <v>Latis</v>
      </c>
      <c r="M3" s="136"/>
    </row>
    <row r="4" spans="1:13" ht="30.75">
      <c r="A4" s="37" t="s">
        <v>39079</v>
      </c>
      <c r="B4" s="37" t="str">
        <f>IFERROR(VLOOKUP(D4,DB!A:K,11,0),"")</f>
        <v>R5</v>
      </c>
      <c r="C4" s="37">
        <v>1</v>
      </c>
      <c r="D4" s="37" t="s">
        <v>35624</v>
      </c>
      <c r="E4" s="37" t="s">
        <v>38964</v>
      </c>
      <c r="F4" s="38">
        <v>45936.163530092592</v>
      </c>
      <c r="G4" s="39">
        <f ca="1">IFERROR(NOW()-F4,"-")</f>
        <v>0.26212500000110595</v>
      </c>
      <c r="H4" s="38">
        <v>45936.070914351854</v>
      </c>
      <c r="I4" s="37" t="str">
        <f>IFERROR(VLOOKUP(D4,DB!A:F,6,0),"")</f>
        <v>SCECO</v>
      </c>
      <c r="J4" s="37" t="str">
        <f>IFERROR(VLOOKUP(D4,DB!A:G,7,0),"")</f>
        <v>Dead</v>
      </c>
      <c r="K4" s="37" t="s">
        <v>39080</v>
      </c>
      <c r="L4" s="37" t="str">
        <f>IFERROR(VLOOKUP(D4,DB!A:I,9,0),"")</f>
        <v>Latis</v>
      </c>
      <c r="M4" s="136"/>
    </row>
    <row r="5" spans="1:13" ht="15">
      <c r="A5" s="37"/>
      <c r="B5" s="37" t="str">
        <f>IFERROR(VLOOKUP(D5,DB!A:K,11,0),"")</f>
        <v/>
      </c>
      <c r="C5" s="37"/>
      <c r="D5" s="37"/>
      <c r="E5" s="37"/>
      <c r="F5" s="38"/>
      <c r="G5" s="39">
        <f ca="1">IFERROR(NOW()-F5,"-")</f>
        <v>45936.425655092593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45936.425655092593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45936.425655092593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45936.425655092593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45936.425655092593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45936.425655092593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45936.425655092593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45936.425655092593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45936.425655092593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45936.425655092593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45936.425655092593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45936.425655092593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45936.425655092593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45936.425655092593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45936.425655092593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45936.425655092593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45936.425655092593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45936.425655092593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45936.425655092593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45936.425655092593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45936.425655092593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45936.425655092593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45936.425655092593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45936.425655092593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45936.425655092593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45936.425655092593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45936.425655092593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45936.425655092593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45936.425655092593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45936.425655092593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45936.425655092593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45936.425655092593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45936.425655092593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45936.425655092593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45936.425655092593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45936.425655092593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45936.425655092593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45936.425655092593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45936.425655092593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45936.425655092593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45936.425655092593</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45936.425655092593</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45936.425655092593</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45936.425655092593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45936.425655092593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45936.425655092593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45936.425655092593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45936.425655092593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45936.425655092593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45936.425655092593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45936.425655092593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45936.425655092593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45936.425655092593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45936.425655092593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45936.425655092593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45936.425655092593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45936.425655092593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45936.425655092593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45936.425655092593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45936.425655092593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45936.425655092593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45936.425655092593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45936.425655092593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45936.425655092593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45936.425655092593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45936.425655092593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45936.425655092593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45936.425655092593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45936.425655092593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45936.425655092593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45936.425655092593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45936.425655092593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45936.425655092593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45936.425655092593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45936.425655092593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45936.425655092593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45936.425655092593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45936.425655092593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45936.425655092593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45936.425655092593</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45936.425655092593</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45936.425655092593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45936.425655092593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45936.425655092593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45936.425655092593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45936.425655092593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45936.425655092593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45936.425655092593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45936.425655092593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45936.425655092593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45936.425655092593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45936.425655092593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45936.425655092593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45936.425655092593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45936.425655092593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45936.425655092593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45936.425655092593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45936.425655092593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45936.425655092593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45936.425655092593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45936.425655092593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45936.425655092593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45936.425655092593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45936.425655092593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45936.425655092593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45936.425655092593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45936.425655092593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45936.425655092593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45936.425655092593</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45936.425655092593</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45936.425655092593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45936.425655092593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45936.425655092593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45936.425655092593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45936.425655092593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45936.425655092593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45936.425655092593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45936.425655092593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45936.425655092593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45936.425655092593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45936.425655092593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45936.425655092593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45936.425655092593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45936.425655092593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45936.425655092593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45936.425655092593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45936.425655092593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45936.425655092593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45936.425655092593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45936.425655092593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45936.425655092593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45936.425655092593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45936.425655092593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45936.425655092593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45936.425655092593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45936.425655092593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45936.425655092593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45936.425655092593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45936.425655092593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45936.425655092593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45936.425655092593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45936.425655092593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45936.425655092593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45936.425655092593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45936.425655092593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45936.425655092593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45936.425655092593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45936.425655092593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45936.425655092593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45936.425655092593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45936.425655092593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45936.425655092593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45936.425655092593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45936.425655092593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45936.425655092593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45936.425655092593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45936.425655092593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45936.425655092593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45936.425655092593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45936.425655092593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45936.425655092593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45936.425655092593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45936.425655092593</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45936.425655092593</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20" t="s">
        <v>5398</v>
      </c>
      <c r="C2" s="137">
        <v>1</v>
      </c>
      <c r="D2" s="120" t="s">
        <v>34463</v>
      </c>
      <c r="E2" s="137" t="s">
        <v>39082</v>
      </c>
      <c r="F2" s="138">
        <v>45926.772847222222</v>
      </c>
      <c r="G2" s="89">
        <f ca="1">IFERROR(NOW()-F2,"-")</f>
        <v>9.6528078703704523</v>
      </c>
      <c r="H2" s="139">
        <v>45927.449074074102</v>
      </c>
      <c r="I2" s="120" t="str">
        <f>IFERROR(VLOOKUP(D2,DB!A:F,6,0),"")</f>
        <v>SCECO</v>
      </c>
      <c r="J2" s="120" t="str">
        <f>IFERROR(VLOOKUP(D2,DB!A:G,7,0),"")</f>
        <v>Weak</v>
      </c>
      <c r="K2" s="137" t="s">
        <v>39083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45936.425655092593</v>
      </c>
      <c r="H3" s="139">
        <v>45927.987534722219</v>
      </c>
      <c r="I3" s="120" t="str">
        <f>IFERROR(VLOOKUP(D3,DB!A:F,6,0),"")</f>
        <v>SCECO</v>
      </c>
      <c r="J3" s="120" t="str">
        <f>IFERROR(VLOOKUP(D3,DB!A:G,7,0),"")</f>
        <v>Vandalized</v>
      </c>
      <c r="K3" s="137" t="s">
        <v>39084</v>
      </c>
      <c r="L3" s="126" t="str">
        <f>IFERROR(VLOOKUP(D3,DB!A:I,9,0),"")</f>
        <v>Latis</v>
      </c>
    </row>
    <row r="4" spans="1:16383" ht="31.5" customHeight="1">
      <c r="A4" s="137" t="s">
        <v>39085</v>
      </c>
      <c r="B4" s="120" t="s">
        <v>5398</v>
      </c>
      <c r="C4" s="137">
        <v>1</v>
      </c>
      <c r="D4" s="120" t="s">
        <v>32861</v>
      </c>
      <c r="E4" s="137" t="s">
        <v>39082</v>
      </c>
      <c r="F4" s="138">
        <v>45933.880972222221</v>
      </c>
      <c r="G4" s="89">
        <f ca="1">IFERROR(NOW()-F4,"-")</f>
        <v>2.5446828703716164</v>
      </c>
      <c r="H4" s="139">
        <v>45929.455266203702</v>
      </c>
      <c r="I4" s="120" t="str">
        <f>IFERROR(VLOOKUP(D4,DB!A:F,6,0),"")</f>
        <v>SCECO</v>
      </c>
      <c r="J4" s="120" t="str">
        <f>IFERROR(VLOOKUP(D4,DB!A:G,7,0),"")</f>
        <v>In progress</v>
      </c>
      <c r="K4" s="137" t="s">
        <v>39083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20" t="s">
        <v>5398</v>
      </c>
      <c r="C5" s="137">
        <v>1</v>
      </c>
      <c r="D5" s="120" t="s">
        <v>33408</v>
      </c>
      <c r="E5" s="137" t="s">
        <v>38964</v>
      </c>
      <c r="F5" s="138">
        <v>45934.942245370374</v>
      </c>
      <c r="G5" s="89">
        <f ca="1">IFERROR(NOW()-F5,"-")</f>
        <v>1.4834097222192213</v>
      </c>
      <c r="H5" s="139">
        <v>45934.470231481479</v>
      </c>
      <c r="I5" s="120" t="str">
        <f>IFERROR(VLOOKUP(D5,DB!A:F,6,0),"")</f>
        <v>SCECO</v>
      </c>
      <c r="J5" s="120" t="str">
        <f>IFERROR(VLOOKUP(D5,DB!A:G,7,0),"")</f>
        <v>Dead</v>
      </c>
      <c r="K5" s="137" t="s">
        <v>39083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39087</v>
      </c>
      <c r="B6" s="120" t="str">
        <f>IFERROR(VLOOKUP(D6,DB!A:K,11,0),"")</f>
        <v>R6</v>
      </c>
      <c r="C6" s="122">
        <v>3</v>
      </c>
      <c r="D6" s="120" t="s">
        <v>37790</v>
      </c>
      <c r="E6" s="123" t="s">
        <v>39088</v>
      </c>
      <c r="F6" s="124"/>
      <c r="G6" s="89">
        <f ca="1">IFERROR(NOW()-F6,"-")</f>
        <v>45936.425655092593</v>
      </c>
      <c r="H6" s="124">
        <v>45936.378229166665</v>
      </c>
      <c r="I6" s="120" t="str">
        <f>IFERROR(VLOOKUP(D6,DB!A:F,6,0),"")</f>
        <v>SCECO</v>
      </c>
      <c r="J6" s="119" t="str">
        <f>IFERROR(VLOOKUP(D6,DB!A:G,7,0),"")</f>
        <v>Dead</v>
      </c>
      <c r="K6" s="125" t="s">
        <v>39089</v>
      </c>
      <c r="L6" s="126" t="str">
        <f>IFERROR(VLOOKUP(D6,DB!A:I,9,0),"")</f>
        <v>Latis</v>
      </c>
    </row>
    <row r="7" spans="1:16383" ht="31.5" customHeight="1">
      <c r="A7" s="121"/>
      <c r="B7" s="120" t="str">
        <f>IFERROR(VLOOKUP(D7,DB!A:K,11,0),"")</f>
        <v/>
      </c>
      <c r="C7" s="122"/>
      <c r="D7" s="120"/>
      <c r="E7" s="123"/>
      <c r="F7" s="124"/>
      <c r="G7" s="89">
        <f ca="1">IFERROR(NOW()-F7,"-")</f>
        <v>45936.425655092593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45936.425655092593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45936.425655092593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45936.425655092593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45936.425655092593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45936.425655092593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45936.425655092593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45936.425655092593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45936.425655092593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45936.425655092593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45936.425655092593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45936.425655092593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45936.425655092593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45936.425655092593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45936.425655092593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45936.425655092593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45936.425655092593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45936.425655092593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45936.425655092593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45936.425655092593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45936.425655092593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45936.425655092593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45936.425655092593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45936.425655092593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45936.425655092593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45936.425655092593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45936.425655092593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45936.425655092593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45936.425655092593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45936.425655092593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45936.425655092593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45936.425655092593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45936.425655092593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45936.425655092593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45936.425655092593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45936.425655092593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45936.425655092593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45936.425655092593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45936.425655092593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45936.425655092593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45936.425655092593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45936.425655092593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45936.425655092593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45936.425655092593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45936.425655092593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45936.425655092593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45936.425655092593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45936.425655092593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45936.425655092593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45936.425655092593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45936.425655092593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45936.425655092593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45936.425655092593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45936.425655092593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45936.425655092593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45936.425655092593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45936.425655092593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45936.425655092593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45936.425655092593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45936.425655092593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45936.425655092593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45936.425655092593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45936.425655092593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45936.425655092593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45936.425655092593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45936.425655092593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45936.425655092593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45936.425655092593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45936.425655092593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45936.425655092593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45936.425655092593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45936.425655092593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45936.425655092593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45936.425655092593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45936.425655092593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45936.425655092593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45936.425655092593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45936.425655092593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45936.425655092593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45936.425655092593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45936.425655092593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45936.425655092593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45936.425655092593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45936.425655092593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45936.425655092593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45936.425655092593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45936.425655092593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45936.425655092593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45936.425655092593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45936.425655092593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45936.425655092593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45936.425655092593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45936.425655092593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45936.425655092593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45936.425655092593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45936.425655092593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45936.425655092593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45936.425655092593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45936.425655092593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45936.425655092593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45936.425655092593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45936.425655092593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45936.425655092593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45936.425655092593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45936.425655092593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45936.425655092593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45936.425655092593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45936.425655092593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45936.425655092593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45936.425655092593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45936.425655092593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45936.425655092593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45936.425655092593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45936.425655092593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45936.425655092593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45936.425655092593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45936.425655092593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45936.425655092593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45936.425655092593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45936.425655092593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45936.425655092593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45936.425655092593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45936.425655092593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45936.425655092593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45936.425655092593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45936.425655092593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45936.425655092593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45936.425655092593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45936.425655092593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45936.425655092593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45936.425655092593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45936.425655092593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45936.425655092593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45936.425655092593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45936.425655092593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45936.425655092593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45936.425655092593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45936.425655092593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45936.425655092593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45936.425655092593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45936.425655092593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45936.425655092593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45936.425655092593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45936.425655092593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45936.425655092593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45936.425655092593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45936.425655092593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45936.425655092593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45936.425655092593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45936.425655092593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45936.425655092593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45936.425655092593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45936.425655092593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45936.425655092593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45936.425655092593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45936.425655092593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45936.425655092593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45936.425655092593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45936.425655092593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45936.425655092593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45936.425655092593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45936.425655092593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45936.425655092593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45936.425655092593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45936.425655092593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45936.425655092593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45936.425655092593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45936.425655092593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45936.425655092593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45936.425655092593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45936.425655092593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45936.425655092593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45936.425655092593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45936.425655092593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45936.425655092593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45936.425655092593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45936.425655092593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45936.425655092593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45936.425655092593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45936.425655092593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45936.425655092593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45936.425655092593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45936.425655092593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45936.425655092593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45936.425655092593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45936.425655092593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45936.425655092593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45936.425655092593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45936.425655092593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45936.425655092593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45936.425655092593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45936.425655092593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45936.425655092593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45936.425655092593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45936.425655092593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45936.425655092593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45936.425655092593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45936.425655092593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45936.425655092593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45936.425655092593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45936.425655092593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45936.425655092593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45936.425655092593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45936.425655092593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45936.425655092593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45936.425655092593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45936.425655092593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45936.425655092593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45936.425655092593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45936.425655092593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45936.425655092593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45936.425655092593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45936.425655092593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45936.425655092593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45936.425655092593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45936.425655092593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45936.425655092593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45936.425655092593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45936.425655092593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45936.425655092593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45936.425655092593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45936.425655092593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45936.425655092593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45936.425655092593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45936.425655092593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45936.425655092593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45936.425655092593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45936.425655092593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45936.425655092593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45936.425655092593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45936.425655092593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45936.425655092593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45936.425655092593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45936.425655092593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45936.425655092593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45936.425655092593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45936.425655092593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45936.425655092593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45936.425655092593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45936.425655092593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45936.425655092593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45936.425655092593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45936.425655092593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45936.425655092593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45936.425655092593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45936.425655092593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45936.425655092593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45936.425655092593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45936.425655092593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45936.425655092593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45936.425655092593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45936.425655092593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45936.425655092593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45936.425655092593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45936.425655092593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45936.425655092593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45936.425655092593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45936.425655092593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45936.425655092593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45936.425655092593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45936.425655092593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45936.425655092593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45936.425655092593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45936.425655092593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45936.425655092593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45936.425655092593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45936.425655092593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45936.425655092593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45936.425655092593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45936.425655092593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45936.425655092593</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2025-10-06T07:13:02Z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