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249" documentId="13_ncr:1_{F6CB121F-512D-4AA6-A0C1-0FB36C537598}" xr6:coauthVersionLast="47" xr6:coauthVersionMax="47" xr10:uidLastSave="{4611D701-74D0-4E2F-A582-FE1FCE21B3A2}"/>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6" l="1"/>
  <c r="J2" i="6"/>
  <c r="I3" i="6"/>
  <c r="J3" i="6"/>
  <c r="I4" i="6"/>
  <c r="J4" i="6"/>
  <c r="I5" i="6"/>
  <c r="J5" i="6"/>
  <c r="I6" i="6"/>
  <c r="J6" i="6"/>
  <c r="I7" i="6"/>
  <c r="J7" i="6"/>
  <c r="I8" i="6"/>
  <c r="J8" i="6"/>
  <c r="I9" i="6"/>
  <c r="J9" i="6"/>
  <c r="I10" i="6"/>
  <c r="J10" i="6"/>
  <c r="I11" i="6"/>
  <c r="J11" i="6"/>
  <c r="I12" i="6"/>
  <c r="J12" i="6"/>
  <c r="I13" i="6"/>
  <c r="J13" i="6"/>
  <c r="I14" i="6"/>
  <c r="J14" i="6"/>
  <c r="I15" i="6"/>
  <c r="J15" i="6"/>
  <c r="I167"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B2" i="6"/>
  <c r="G2" i="6"/>
  <c r="L2" i="6"/>
  <c r="J16" i="6"/>
  <c r="J17" i="6"/>
  <c r="J18" i="6"/>
  <c r="J19" i="6"/>
  <c r="J20" i="6"/>
  <c r="J21" i="6"/>
  <c r="I3" i="5"/>
  <c r="B11" i="6"/>
  <c r="G11" i="6"/>
  <c r="L11" i="6"/>
  <c r="B12" i="6"/>
  <c r="G12" i="6"/>
  <c r="L12" i="6"/>
  <c r="B13" i="6"/>
  <c r="G13" i="6"/>
  <c r="L13" i="6"/>
  <c r="B14" i="6"/>
  <c r="G14" i="6"/>
  <c r="L14" i="6"/>
  <c r="B15" i="6"/>
  <c r="G15" i="6"/>
  <c r="L15" i="6"/>
  <c r="B16" i="6"/>
  <c r="G16" i="6"/>
  <c r="L16" i="6"/>
  <c r="B17" i="6"/>
  <c r="G17" i="6"/>
  <c r="L17" i="6"/>
  <c r="B18" i="6"/>
  <c r="G18" i="6"/>
  <c r="L18" i="6"/>
  <c r="B19" i="6"/>
  <c r="G19" i="6"/>
  <c r="L19" i="6"/>
  <c r="B20" i="6"/>
  <c r="G20" i="6"/>
  <c r="L20" i="6"/>
  <c r="B21" i="6"/>
  <c r="G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B166" i="6"/>
  <c r="G166" i="6"/>
  <c r="J166" i="6"/>
  <c r="L166" i="6"/>
  <c r="B167" i="6"/>
  <c r="G167" i="6"/>
  <c r="J167" i="6"/>
  <c r="L167" i="6"/>
  <c r="B3" i="6"/>
  <c r="G3" i="6"/>
  <c r="L3" i="6"/>
  <c r="B4" i="6"/>
  <c r="G4" i="6"/>
  <c r="L4" i="6"/>
  <c r="B5" i="6"/>
  <c r="G5" i="6"/>
  <c r="L5" i="6"/>
  <c r="B6" i="6"/>
  <c r="G6" i="6"/>
  <c r="L6" i="6"/>
  <c r="B7" i="6"/>
  <c r="G7" i="6"/>
  <c r="L7" i="6"/>
  <c r="B8" i="6"/>
  <c r="G8" i="6"/>
  <c r="L8" i="6"/>
  <c r="B9" i="6"/>
  <c r="G9" i="6"/>
  <c r="L9" i="6"/>
  <c r="B10" i="6"/>
  <c r="G10" i="6"/>
  <c r="L10"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 i="5"/>
  <c r="G5" i="5"/>
  <c r="I5" i="5"/>
  <c r="J5" i="5"/>
  <c r="L5" i="5"/>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alcChain>
</file>

<file path=xl/sharedStrings.xml><?xml version="1.0" encoding="utf-8"?>
<sst xmlns="http://schemas.openxmlformats.org/spreadsheetml/2006/main" count="179036" uniqueCount="39110">
  <si>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</si>
  <si>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</si>
  <si>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</si>
  <si>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</si>
  <si>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</si>
  <si>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</si>
  <si>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</si>
  <si>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</si>
  <si>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</si>
  <si>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</si>
  <si>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</si>
  <si>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</si>
  <si>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</si>
  <si>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</si>
  <si>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</si>
  <si>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</si>
  <si>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</si>
  <si>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</si>
  <si>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</si>
  <si>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</si>
  <si>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</si>
  <si>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</si>
  <si>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</si>
  <si>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</si>
  <si>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</si>
  <si>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</si>
  <si>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</si>
  <si>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</si>
  <si>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</si>
  <si>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</si>
  <si>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</si>
  <si>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</si>
  <si>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</si>
  <si>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</si>
  <si>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</si>
  <si>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</si>
  <si>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</si>
  <si>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</si>
  <si>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</si>
  <si>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</si>
  <si>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</si>
  <si>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</si>
  <si>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</si>
  <si>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</si>
  <si>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</si>
  <si>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</si>
  <si>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</si>
  <si>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</si>
  <si>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</si>
  <si>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</si>
  <si>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</si>
  <si>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</si>
  <si>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</si>
  <si>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</si>
  <si>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</si>
  <si>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</si>
  <si>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</si>
  <si>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</si>
  <si>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</si>
  <si>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</si>
  <si>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</si>
  <si>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</si>
  <si>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</si>
  <si>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</si>
  <si>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</si>
  <si>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</si>
  <si>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</si>
  <si>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</si>
  <si>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</si>
  <si>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</si>
  <si>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</si>
  <si>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</si>
  <si>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</si>
  <si>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</si>
  <si>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</si>
  <si>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</si>
  <si>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</si>
  <si>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</si>
  <si>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</si>
  <si>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</si>
  <si>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</si>
  <si>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</si>
  <si>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</si>
  <si>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</si>
  <si>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</si>
  <si>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</si>
  <si>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</si>
  <si>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</si>
  <si>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</si>
  <si>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</si>
  <si>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</si>
  <si>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</si>
  <si>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</si>
  <si>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</si>
  <si>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</si>
  <si>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</si>
  <si>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</si>
  <si>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</si>
  <si>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</si>
  <si>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</si>
  <si>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</si>
  <si>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</si>
  <si>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</si>
  <si>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</si>
  <si>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</si>
  <si>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</si>
  <si>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</si>
  <si>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</si>
  <si>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</si>
  <si>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</si>
  <si>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</si>
  <si>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</si>
  <si>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</si>
  <si>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</si>
  <si>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</si>
  <si>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</si>
  <si>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</si>
  <si>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</si>
  <si>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</si>
  <si>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</si>
  <si>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</si>
  <si>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</si>
  <si>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</si>
  <si>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</si>
  <si>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</si>
  <si>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</si>
  <si>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</si>
  <si>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</si>
  <si>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</si>
  <si>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</si>
  <si>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</si>
  <si>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</si>
  <si>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</si>
  <si>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</si>
  <si>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</si>
  <si>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</si>
  <si>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</si>
  <si>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</si>
  <si>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</si>
  <si>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</si>
  <si>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</si>
  <si>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</si>
  <si>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</si>
  <si>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</si>
  <si>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</si>
  <si>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</si>
  <si>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</si>
  <si>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</si>
  <si>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</si>
  <si>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</si>
  <si>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</si>
  <si>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</si>
  <si>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</si>
  <si>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</si>
  <si>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</si>
  <si>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</si>
  <si>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</si>
  <si>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</si>
  <si>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</si>
  <si>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</si>
  <si>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</si>
  <si>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</si>
  <si>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</si>
  <si>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</si>
  <si>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</si>
  <si>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</si>
  <si>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</si>
  <si>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</si>
  <si>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</si>
  <si>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</si>
  <si>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</si>
  <si>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</si>
  <si>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</si>
  <si>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</si>
  <si>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</si>
  <si>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</si>
  <si>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</si>
  <si>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</si>
  <si>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</si>
  <si>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</si>
  <si>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</si>
  <si>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</si>
  <si>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</si>
  <si>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</si>
  <si>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</si>
  <si>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</si>
  <si>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</si>
  <si>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</si>
  <si>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</si>
  <si>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</si>
  <si>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</si>
  <si>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</si>
  <si>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</si>
  <si>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</si>
  <si>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</si>
  <si>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</si>
  <si>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</si>
  <si>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</si>
  <si>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</si>
  <si>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</si>
  <si>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</si>
  <si>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</si>
  <si>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</si>
  <si>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</si>
  <si>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</si>
  <si>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</si>
  <si>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</si>
  <si>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</si>
  <si>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</si>
  <si>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</si>
  <si>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</si>
  <si>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</si>
  <si>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</si>
  <si>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</si>
  <si>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</si>
  <si>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</si>
  <si>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</si>
  <si>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</si>
  <si>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</si>
  <si>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</si>
  <si>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</si>
  <si>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</si>
  <si>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</si>
  <si>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</si>
  <si>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</si>
  <si>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</si>
  <si>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</si>
  <si>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</si>
  <si>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</si>
  <si>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</si>
  <si>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</si>
  <si>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</si>
  <si>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</si>
  <si>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</si>
  <si>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</si>
  <si>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</si>
  <si>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</si>
  <si>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</si>
  <si>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</si>
  <si>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</si>
  <si>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</si>
  <si>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</si>
  <si>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</si>
  <si>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</si>
  <si>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</si>
  <si>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</si>
  <si>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</si>
  <si>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</si>
  <si>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</si>
  <si>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</si>
  <si>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</si>
  <si>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</si>
  <si>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</si>
  <si>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</si>
  <si>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</si>
  <si>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</si>
  <si>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</si>
  <si>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</si>
  <si>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</si>
  <si>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</si>
  <si>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</si>
  <si>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</si>
  <si>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</si>
  <si>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</si>
  <si>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</si>
  <si>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</si>
  <si>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</si>
  <si>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</si>
  <si>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</si>
  <si>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</si>
  <si>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</si>
  <si>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</si>
  <si>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</si>
  <si>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</si>
  <si>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</si>
  <si>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</si>
  <si>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</si>
  <si>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</si>
  <si>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</si>
  <si>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</si>
  <si>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</si>
  <si>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</si>
  <si>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</si>
  <si>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</si>
  <si>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</si>
  <si>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</si>
  <si>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</si>
  <si>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</si>
  <si>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</si>
  <si>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</si>
  <si>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</si>
  <si>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</si>
  <si>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</si>
  <si>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</si>
  <si>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</si>
  <si>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</si>
  <si>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</si>
  <si>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</si>
  <si>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</si>
  <si>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</si>
  <si>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</si>
  <si>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</si>
  <si>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</si>
  <si>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</si>
  <si>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</si>
  <si>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</si>
  <si>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</si>
  <si>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</si>
  <si>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</si>
  <si>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</si>
  <si>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</si>
  <si>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</si>
  <si>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</si>
  <si>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</si>
  <si>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</si>
  <si>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</si>
  <si>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</si>
  <si>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</si>
  <si>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</si>
  <si>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</si>
  <si>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</si>
  <si>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</si>
  <si>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</si>
  <si>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</si>
  <si>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</si>
  <si>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</si>
  <si>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</si>
  <si>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</si>
  <si>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</si>
  <si>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</si>
  <si>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</si>
  <si>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</si>
  <si>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</si>
  <si>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</si>
  <si>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</si>
  <si>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</si>
  <si>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</si>
  <si>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</si>
  <si>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</si>
  <si>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</si>
  <si>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</si>
  <si>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</si>
  <si>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</si>
  <si>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</si>
  <si>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</si>
  <si>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</si>
  <si>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</si>
  <si>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</si>
  <si>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</si>
  <si>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</si>
  <si>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</si>
  <si>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</si>
  <si>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</si>
  <si>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</si>
  <si>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</si>
  <si>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</si>
  <si>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</si>
  <si>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</si>
  <si>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</si>
  <si>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</si>
  <si>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</si>
  <si>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</si>
  <si>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</si>
  <si>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</si>
  <si>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</si>
  <si>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</si>
  <si>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</si>
  <si>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</si>
  <si>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</si>
  <si>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</si>
  <si>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</si>
  <si>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</si>
  <si>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</si>
  <si>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</si>
  <si>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</si>
  <si>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</si>
  <si>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</si>
  <si>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</si>
  <si>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</si>
  <si>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</si>
  <si>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</si>
  <si>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</si>
  <si>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</si>
  <si>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</si>
  <si>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</si>
  <si>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</si>
  <si>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</si>
  <si>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</si>
  <si>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</si>
  <si>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</si>
  <si>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</si>
  <si>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</si>
  <si>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</si>
  <si>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</si>
  <si>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</si>
  <si>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</si>
  <si>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</si>
  <si>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</si>
  <si>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</si>
  <si>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</si>
  <si>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</si>
  <si>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</si>
  <si>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</si>
  <si>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</si>
  <si>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</si>
  <si>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</si>
  <si>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</si>
  <si>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</si>
  <si>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</si>
  <si>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</si>
  <si>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</si>
  <si>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</si>
  <si>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</si>
  <si>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</si>
  <si>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</si>
  <si>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</si>
  <si>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</si>
  <si>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</si>
  <si>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</si>
  <si>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</si>
  <si>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</si>
  <si>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</si>
  <si>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</si>
  <si>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</si>
  <si>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</si>
  <si>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</si>
  <si>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</si>
  <si>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</si>
  <si>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</si>
  <si>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</si>
  <si>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</si>
  <si>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</si>
  <si>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</si>
  <si>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</si>
  <si>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</si>
  <si>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</si>
  <si>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</si>
  <si>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</si>
  <si>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</si>
  <si>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</si>
  <si>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</si>
  <si>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</si>
  <si>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</si>
  <si>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</si>
  <si>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</si>
  <si>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</si>
  <si>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</si>
  <si>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</si>
  <si>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</si>
  <si>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</si>
  <si>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</si>
  <si>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</si>
  <si>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</si>
  <si>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</si>
  <si>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</si>
  <si>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</si>
  <si>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</si>
  <si>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</si>
  <si>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</si>
  <si>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</si>
  <si>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</si>
  <si>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</si>
  <si>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</si>
  <si>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</si>
  <si>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</si>
  <si>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</si>
  <si>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</si>
  <si>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</si>
  <si>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</si>
  <si>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</si>
  <si>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</si>
  <si>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</si>
  <si>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</si>
  <si>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</si>
  <si>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</si>
  <si>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</si>
  <si>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</si>
  <si>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</si>
  <si>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</si>
  <si>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</si>
  <si>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</si>
  <si>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</si>
  <si>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</si>
  <si>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</si>
  <si>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</si>
  <si>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</si>
  <si>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</si>
  <si>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</si>
  <si>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</si>
  <si>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</si>
  <si>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</si>
  <si>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</si>
  <si>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</si>
  <si>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</si>
  <si>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</si>
  <si>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</si>
  <si>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</si>
  <si>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</si>
  <si>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</si>
  <si>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</si>
  <si>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</si>
  <si>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</si>
  <si>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</si>
  <si>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</si>
  <si>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</si>
  <si>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</si>
  <si>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</si>
  <si>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</si>
  <si>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</si>
  <si>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</si>
  <si>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</si>
  <si>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</si>
  <si>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</si>
  <si>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</si>
  <si>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</si>
  <si>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</si>
  <si>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</si>
  <si>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</si>
  <si>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</si>
  <si>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</si>
  <si>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</si>
  <si>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</si>
  <si>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</si>
  <si>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</si>
  <si>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</si>
  <si>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</si>
  <si>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</si>
  <si>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</si>
  <si>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</si>
  <si>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</si>
  <si>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</si>
  <si>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</si>
  <si>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</si>
  <si>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</si>
  <si>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</si>
  <si>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</si>
  <si>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</si>
  <si>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</si>
  <si>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</si>
  <si>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</si>
  <si>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</si>
  <si>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</si>
  <si>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</si>
  <si>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</si>
  <si>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</si>
  <si>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</si>
  <si>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</si>
  <si>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</si>
  <si>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</si>
  <si>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</si>
  <si>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</si>
  <si>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</si>
  <si>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</si>
  <si>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</si>
  <si>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</si>
  <si>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</si>
  <si>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</si>
  <si>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</si>
  <si>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</si>
  <si>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</si>
  <si>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</si>
  <si>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</si>
  <si>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</si>
  <si>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</si>
  <si>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</si>
  <si>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</si>
  <si>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</si>
  <si>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</si>
  <si>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</si>
  <si>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</si>
  <si>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</si>
  <si>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</si>
  <si>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</si>
  <si>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</si>
  <si>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</si>
  <si>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</si>
  <si>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</si>
  <si>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</si>
  <si>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</si>
  <si>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</si>
  <si>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</si>
  <si>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</si>
  <si>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</si>
  <si>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</si>
  <si>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</si>
  <si>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</si>
  <si>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</si>
  <si>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</si>
  <si>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</si>
  <si>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</si>
  <si>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</si>
  <si>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</si>
  <si>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</si>
  <si>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</si>
  <si>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</si>
  <si>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</si>
  <si>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</si>
  <si>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</si>
  <si>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</si>
  <si>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</si>
  <si>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</si>
  <si>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</si>
  <si>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</si>
  <si>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</si>
  <si>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</si>
  <si>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</si>
  <si>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</si>
  <si>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</si>
  <si>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</si>
  <si>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</si>
  <si>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</si>
  <si>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</si>
  <si>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</si>
  <si>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</si>
  <si>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</si>
  <si>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</si>
  <si>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</si>
  <si>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</si>
  <si>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</si>
  <si>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</si>
  <si>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</si>
  <si>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</si>
  <si>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</si>
  <si>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</si>
  <si>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</si>
  <si>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</si>
  <si>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</si>
  <si>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</si>
  <si>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</si>
  <si>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</si>
  <si>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</si>
  <si>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</si>
  <si>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</si>
  <si>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</si>
  <si>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</si>
  <si>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</si>
  <si>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</si>
  <si>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</si>
  <si>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</si>
  <si>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</si>
  <si>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</si>
  <si>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</si>
  <si>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</si>
  <si>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</si>
  <si>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</si>
  <si>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</si>
  <si>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</si>
  <si>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</si>
  <si>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</si>
  <si>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</si>
  <si>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</si>
  <si>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</si>
  <si>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</si>
  <si>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</si>
  <si>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</si>
  <si>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</si>
  <si>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</si>
  <si>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</si>
  <si>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</si>
  <si>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</si>
  <si>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</si>
  <si>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</si>
  <si>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</si>
  <si>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</si>
  <si>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</si>
  <si>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</si>
  <si>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</si>
  <si>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</si>
  <si>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</si>
  <si>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</si>
  <si>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</si>
  <si>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</si>
  <si>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</si>
  <si>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</si>
  <si>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</si>
  <si>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</si>
  <si>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</si>
  <si>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</si>
  <si>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</si>
  <si>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</si>
  <si>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</si>
  <si>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</si>
  <si>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</si>
  <si>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</si>
  <si>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</si>
  <si>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</si>
  <si>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</si>
  <si>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</si>
  <si>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</si>
  <si>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</si>
  <si>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</si>
  <si>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</si>
  <si>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</si>
  <si>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</si>
  <si>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</si>
  <si>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</si>
  <si>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</si>
  <si>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</si>
  <si>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</si>
  <si>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</si>
  <si>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</si>
  <si>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</si>
  <si>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</si>
  <si>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</si>
  <si>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</si>
  <si>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</si>
  <si>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</si>
  <si>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</si>
  <si>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</si>
  <si>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</si>
  <si>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</si>
  <si>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</si>
  <si>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</si>
  <si>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</si>
  <si>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</si>
  <si>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</si>
  <si>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</si>
  <si>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</si>
  <si>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</si>
  <si>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</si>
  <si>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</si>
  <si>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</si>
  <si>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</si>
  <si>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</si>
  <si>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</si>
  <si>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</si>
  <si>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</si>
  <si>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</si>
  <si>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</si>
  <si>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</si>
  <si>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</si>
  <si>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</si>
  <si>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</si>
  <si>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</si>
  <si>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</si>
  <si>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</si>
  <si>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</si>
  <si>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</si>
  <si>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</si>
  <si>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</si>
  <si>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</si>
  <si>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</si>
  <si>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</si>
  <si>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</si>
  <si>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</si>
  <si>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</si>
  <si>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</si>
  <si>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</si>
  <si>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</si>
  <si>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</si>
  <si>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</si>
  <si>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</si>
  <si>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</si>
  <si>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</si>
  <si>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</si>
  <si>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</si>
  <si>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</si>
  <si>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</si>
  <si>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</si>
  <si>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</si>
  <si>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</si>
  <si>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</si>
  <si>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</si>
  <si>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</si>
  <si>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</si>
  <si>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</si>
  <si>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</si>
  <si>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</si>
  <si>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</si>
  <si>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</si>
  <si>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</si>
  <si>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</si>
  <si>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</si>
  <si>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</si>
  <si>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</si>
  <si>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</si>
  <si>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</si>
  <si>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</si>
  <si>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</si>
  <si>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</si>
  <si>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</si>
  <si>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</si>
  <si>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</si>
  <si>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</si>
  <si>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</si>
  <si>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</si>
  <si>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</si>
  <si>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</si>
  <si>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</si>
  <si>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</si>
  <si>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</si>
  <si>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</si>
  <si>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</si>
  <si>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</si>
  <si>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</si>
  <si>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</si>
  <si>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</si>
  <si>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</si>
  <si>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</si>
  <si>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</si>
  <si>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</si>
  <si>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</si>
  <si>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</si>
  <si>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</si>
  <si>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</si>
  <si>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</si>
  <si>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</si>
  <si>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</si>
  <si>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</si>
  <si>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</si>
  <si>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</si>
  <si>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</si>
  <si>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</si>
  <si>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</si>
  <si>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</si>
  <si>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</si>
  <si>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</si>
  <si>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</si>
  <si>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</si>
  <si>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</si>
  <si>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</si>
  <si>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</si>
  <si>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</si>
  <si>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</si>
  <si>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</si>
  <si>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</si>
  <si>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</si>
  <si>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</si>
  <si>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</si>
  <si>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</si>
  <si>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</si>
  <si>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</si>
  <si>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</si>
  <si>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</si>
  <si>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</si>
  <si>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</si>
  <si>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</si>
  <si>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</si>
  <si>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</si>
  <si>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</si>
  <si>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</si>
  <si>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</si>
  <si>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</si>
  <si>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</si>
  <si>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</si>
  <si>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</si>
  <si>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</si>
  <si>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</si>
  <si>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</si>
  <si>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</si>
  <si>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</si>
  <si>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</si>
  <si>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</si>
  <si>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</si>
  <si>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</si>
  <si>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</si>
  <si>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</si>
  <si>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</si>
  <si>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</si>
  <si>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</si>
  <si>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</si>
  <si>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</si>
  <si>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</si>
  <si>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</si>
  <si>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</si>
  <si>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</si>
  <si>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</si>
  <si>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</si>
  <si>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</si>
  <si>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</si>
  <si>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</si>
  <si>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</si>
  <si>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</si>
  <si>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</si>
  <si>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</si>
  <si>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</si>
  <si>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</si>
  <si>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</si>
  <si>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</si>
  <si>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</si>
  <si>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</si>
  <si>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</si>
  <si>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</si>
  <si>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</si>
  <si>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</si>
  <si>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</si>
  <si>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</si>
  <si>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</si>
  <si>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</si>
  <si>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</si>
  <si>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</si>
  <si>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</si>
  <si>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</si>
  <si>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</si>
  <si>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</si>
  <si>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</si>
  <si>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</si>
  <si>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</si>
  <si>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</si>
  <si>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</si>
  <si>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</si>
  <si>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</si>
  <si>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</si>
  <si>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</si>
  <si>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</si>
  <si>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</si>
  <si>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</si>
  <si>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</si>
  <si>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</si>
  <si>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</si>
  <si>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</si>
  <si>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</si>
  <si>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</si>
  <si>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</si>
  <si>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</si>
  <si>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</si>
  <si>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</si>
  <si>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</si>
  <si>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</si>
  <si>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</si>
  <si>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</si>
  <si>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</si>
  <si>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</si>
  <si>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</si>
  <si>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</si>
  <si>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</si>
  <si>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</si>
  <si>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</si>
  <si>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</si>
  <si>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</si>
  <si>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</si>
  <si>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</si>
  <si>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</si>
  <si>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</si>
  <si>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</si>
  <si>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</si>
  <si>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</si>
  <si>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</si>
  <si>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</si>
  <si>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</si>
  <si>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</si>
  <si>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</si>
  <si>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</si>
  <si>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</si>
  <si>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</si>
  <si>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</si>
  <si>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</si>
  <si>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</si>
  <si>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</si>
  <si>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</si>
  <si>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</si>
  <si>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</si>
  <si>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</si>
  <si>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</si>
  <si>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</si>
  <si>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</si>
  <si>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</si>
  <si>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</si>
  <si>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</si>
  <si>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</si>
  <si>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</si>
  <si>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</si>
  <si>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</si>
  <si>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</si>
  <si>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</si>
  <si>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</si>
  <si>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</si>
  <si>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</si>
  <si>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</si>
  <si>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</si>
  <si>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</si>
  <si>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</si>
  <si>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</si>
  <si>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</si>
  <si>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</si>
  <si>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</si>
  <si>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</si>
  <si>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</si>
  <si>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</si>
  <si>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</si>
  <si>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</si>
  <si>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</si>
  <si>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</si>
  <si>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</si>
  <si>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</si>
  <si>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</si>
  <si>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</si>
  <si>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</si>
  <si>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</si>
  <si>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</si>
  <si>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</si>
  <si>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</si>
  <si>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</si>
  <si>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</si>
  <si>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</si>
  <si>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</si>
  <si>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</si>
  <si>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</si>
  <si>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</si>
  <si>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</si>
  <si>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</si>
  <si>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</si>
  <si>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</si>
  <si>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</si>
  <si>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</si>
  <si>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</si>
  <si>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</si>
  <si>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</si>
  <si>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</si>
  <si>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</si>
  <si>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</si>
  <si>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</si>
  <si>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</si>
  <si>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</si>
  <si>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</si>
  <si>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</si>
  <si>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</si>
  <si>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</si>
  <si>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</si>
  <si>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</si>
  <si>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</si>
  <si>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</si>
  <si>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</si>
  <si>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</si>
  <si>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</si>
  <si>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</si>
  <si>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</si>
  <si>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</si>
  <si>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</si>
  <si>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</si>
  <si>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</si>
  <si>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</si>
  <si>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</si>
  <si>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</si>
  <si>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</si>
  <si>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</si>
  <si>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</si>
  <si>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</si>
  <si>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</si>
  <si>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</si>
  <si>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</si>
  <si>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</si>
  <si>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</si>
  <si>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</si>
  <si>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</si>
  <si>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</si>
  <si>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</si>
  <si>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</si>
  <si>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</si>
  <si>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</si>
  <si>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</si>
  <si>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</si>
  <si>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</si>
  <si>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</si>
  <si>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</si>
  <si>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</si>
  <si>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</si>
  <si>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</si>
  <si>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</si>
  <si>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</si>
  <si>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</si>
  <si>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</si>
  <si>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</si>
  <si>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</si>
  <si>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</si>
  <si>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</si>
  <si>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</si>
  <si>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</si>
  <si>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</si>
  <si>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</si>
  <si>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</si>
  <si>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</si>
  <si>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</si>
  <si>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</si>
  <si>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</si>
  <si>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</si>
  <si>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</si>
  <si>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</si>
  <si>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</si>
  <si>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</si>
  <si>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</si>
  <si>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</si>
  <si>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</si>
  <si>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</si>
  <si>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</si>
  <si>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</si>
  <si>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</si>
  <si>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</si>
  <si>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</si>
  <si>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</si>
  <si>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</si>
  <si>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</si>
  <si>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</si>
  <si>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</si>
  <si>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</si>
  <si>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</si>
  <si>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</si>
  <si>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</si>
  <si>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</si>
  <si>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</si>
  <si>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</si>
  <si>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</si>
  <si>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</si>
  <si>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</si>
  <si>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</si>
  <si>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</si>
  <si>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</si>
  <si>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</si>
  <si>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</si>
  <si>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</si>
  <si>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</si>
  <si>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</si>
  <si>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</si>
  <si>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</si>
  <si>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</si>
  <si>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</si>
  <si>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</si>
  <si>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</si>
  <si>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</si>
  <si>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</si>
  <si>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</si>
  <si>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</si>
  <si>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</si>
  <si>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</si>
  <si>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</si>
  <si>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</si>
  <si>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</si>
  <si>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</si>
  <si>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</si>
  <si>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</si>
  <si>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</si>
  <si>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</si>
  <si>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</si>
  <si>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</si>
  <si>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</si>
  <si>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</si>
  <si>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</si>
  <si>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</si>
  <si>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</si>
  <si>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</si>
  <si>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</si>
  <si>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</si>
  <si>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</si>
  <si>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</si>
  <si>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</si>
  <si>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</si>
  <si>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</si>
  <si>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</si>
  <si>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</si>
  <si>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</si>
  <si>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</si>
  <si>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</si>
  <si>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</si>
  <si>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</si>
  <si>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</si>
  <si>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</si>
  <si>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</si>
  <si>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</si>
  <si>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</si>
  <si>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</si>
  <si>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</si>
  <si>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</si>
  <si>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</si>
  <si>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</si>
  <si>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</si>
  <si>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</si>
  <si>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</si>
  <si>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</si>
  <si>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</si>
  <si>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</si>
  <si>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</si>
  <si>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</si>
  <si>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</si>
  <si>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</si>
  <si>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</si>
  <si>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</si>
  <si>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</si>
  <si>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</si>
  <si>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</si>
  <si>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</si>
  <si>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</si>
  <si>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</si>
  <si>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</si>
  <si>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</si>
  <si>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</si>
  <si>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</si>
  <si>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</si>
  <si>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</si>
  <si>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</si>
  <si>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</si>
  <si>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</si>
  <si>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</si>
  <si>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</si>
  <si>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</si>
  <si>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</si>
  <si>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</si>
  <si>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</si>
  <si>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</si>
  <si>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</si>
  <si>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</si>
  <si>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</si>
  <si>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</si>
  <si>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</si>
  <si>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</si>
  <si>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</si>
  <si>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</si>
  <si>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</si>
  <si>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</si>
  <si>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</si>
  <si>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</si>
  <si>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</si>
  <si>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</si>
  <si>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</si>
  <si>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</si>
  <si>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</si>
  <si>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</si>
  <si>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</si>
  <si>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</si>
  <si>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</si>
  <si>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</si>
  <si>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</si>
  <si>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</si>
  <si>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</si>
  <si>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</si>
  <si>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</si>
  <si>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</si>
  <si>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</si>
  <si>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</si>
  <si>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</si>
  <si>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</si>
  <si>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</si>
  <si>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</si>
  <si>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</si>
  <si>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</si>
  <si>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</si>
  <si>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</si>
  <si>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</si>
  <si>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</si>
  <si>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</si>
  <si>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</si>
  <si>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</si>
  <si>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</si>
  <si>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</si>
  <si>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</si>
  <si>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</si>
  <si>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</si>
  <si>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</si>
  <si>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</si>
  <si>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</si>
  <si>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</si>
  <si>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</si>
  <si>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</si>
  <si>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</si>
  <si>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</si>
  <si>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</si>
  <si>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</si>
  <si>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</si>
  <si>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</si>
  <si>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</si>
  <si>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</si>
  <si>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</si>
  <si>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</si>
  <si>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</si>
  <si>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</si>
  <si>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</si>
  <si>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</si>
  <si>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</si>
  <si>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</si>
  <si>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</si>
  <si>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</si>
  <si>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</si>
  <si>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</si>
  <si>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</si>
  <si>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</si>
  <si>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</si>
  <si>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</si>
  <si>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</si>
  <si>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</si>
  <si>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</si>
  <si>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</si>
  <si>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</si>
  <si>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</si>
  <si>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</si>
  <si>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</si>
  <si>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</si>
  <si>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</si>
  <si>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</si>
  <si>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</si>
  <si>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</si>
  <si>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</si>
  <si>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</si>
  <si>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</si>
  <si>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</si>
  <si>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</si>
  <si>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</si>
  <si>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</si>
  <si>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</si>
  <si>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</si>
  <si>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</si>
  <si>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</si>
  <si>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</si>
  <si>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</si>
  <si>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</si>
  <si>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</si>
  <si>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</si>
  <si>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</si>
  <si>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</si>
  <si>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</si>
  <si>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</si>
  <si>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</si>
  <si>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</si>
  <si>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</si>
  <si>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</si>
  <si>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</si>
  <si>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</si>
  <si>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</si>
  <si>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</si>
  <si>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</si>
  <si>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</si>
  <si>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</si>
  <si>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</si>
  <si>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</si>
  <si>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</si>
  <si>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</si>
  <si>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</si>
  <si>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</si>
  <si>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</si>
  <si>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</si>
  <si>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</si>
  <si>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</si>
  <si>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</si>
  <si>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</si>
  <si>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</si>
  <si>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</si>
  <si>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</si>
  <si>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</si>
  <si>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</si>
  <si>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</si>
  <si>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</si>
  <si>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</si>
  <si>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</si>
  <si>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</si>
  <si>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</si>
  <si>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</si>
  <si>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</si>
  <si>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</si>
  <si>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</si>
  <si>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</si>
  <si>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</si>
  <si>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</si>
  <si>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</si>
  <si>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</si>
  <si>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</si>
  <si>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</si>
  <si>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</si>
  <si>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</si>
  <si>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</si>
  <si>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</si>
  <si>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</si>
  <si>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</si>
  <si>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</si>
  <si>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</si>
  <si>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</si>
  <si>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</si>
  <si>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</si>
  <si>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</si>
  <si>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</si>
  <si>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</si>
  <si>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</si>
  <si>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</si>
  <si>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</si>
  <si>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</si>
  <si>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</si>
  <si>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</si>
  <si>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</si>
  <si>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</si>
  <si>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</si>
  <si>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</si>
  <si>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</si>
  <si>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</si>
  <si>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</si>
  <si>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</si>
  <si>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</si>
  <si>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</si>
  <si>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</si>
  <si>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</si>
  <si>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</si>
  <si>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</si>
  <si>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</si>
  <si>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</si>
  <si>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</si>
  <si>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</si>
  <si>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</si>
  <si>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</si>
  <si>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</si>
  <si>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</si>
  <si>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</si>
  <si>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</si>
  <si>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</si>
  <si>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</si>
  <si>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</si>
  <si>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</si>
  <si>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</si>
  <si>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</si>
  <si>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</si>
  <si>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</si>
  <si>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</si>
  <si>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</si>
  <si>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</si>
  <si>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</si>
  <si>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</si>
  <si>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</si>
  <si>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</si>
  <si>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</si>
  <si>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</si>
  <si>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</si>
  <si>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</si>
  <si>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</si>
  <si>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</si>
  <si>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</si>
  <si>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</si>
  <si>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</si>
  <si>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</si>
  <si>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</si>
  <si>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</si>
  <si>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</si>
  <si>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</si>
  <si>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</si>
  <si>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</si>
  <si>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</si>
  <si>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</si>
  <si>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</si>
  <si>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</si>
  <si>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</si>
  <si>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</si>
  <si>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</si>
  <si>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</si>
  <si>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</si>
  <si>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</si>
  <si>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</si>
  <si>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</si>
  <si>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</si>
  <si>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</si>
  <si>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</si>
  <si>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</si>
  <si>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</si>
  <si>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</si>
  <si>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</si>
  <si>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</si>
  <si>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</si>
  <si>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</si>
  <si>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</si>
  <si>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</si>
  <si>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</si>
  <si>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</si>
  <si>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</si>
  <si>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</si>
  <si>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</si>
  <si>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</si>
  <si>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</si>
  <si>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</si>
  <si>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</si>
  <si>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</si>
  <si>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</si>
  <si>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</si>
  <si>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</si>
  <si>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</si>
  <si>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</si>
  <si>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</si>
  <si>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</si>
  <si>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</si>
  <si>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</si>
  <si>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</si>
  <si>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</si>
  <si>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</si>
  <si>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</si>
  <si>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</si>
  <si>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</si>
  <si>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</si>
  <si>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</si>
  <si>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</si>
  <si>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</si>
  <si>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</si>
  <si>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</si>
  <si>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</si>
  <si>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</si>
  <si>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</si>
  <si>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</si>
  <si>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</si>
  <si>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</si>
  <si>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</si>
  <si>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</si>
  <si>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</si>
  <si>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</si>
  <si>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</si>
  <si>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</si>
  <si>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</si>
  <si>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</si>
  <si>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</si>
  <si>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</si>
  <si>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</si>
  <si>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</si>
  <si>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</si>
  <si>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</si>
  <si>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</si>
  <si>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</si>
  <si>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</si>
  <si>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</si>
  <si>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</si>
  <si>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</si>
  <si>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</si>
  <si>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</si>
  <si>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</si>
  <si>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</si>
  <si>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</si>
  <si>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</si>
  <si>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</si>
  <si>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</si>
  <si>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</si>
  <si>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</si>
  <si>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</si>
  <si>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</si>
  <si>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</si>
  <si>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</si>
  <si>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</si>
  <si>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</si>
  <si>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</si>
  <si>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</si>
  <si>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</si>
  <si>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</si>
  <si>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</si>
  <si>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</si>
  <si>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</si>
  <si>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</si>
  <si>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</si>
  <si>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</si>
  <si>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</si>
  <si>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</si>
  <si>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</si>
  <si>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</si>
  <si>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</si>
  <si>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</si>
  <si>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</si>
  <si>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</si>
  <si>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</si>
  <si>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</si>
  <si>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</si>
  <si>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</si>
  <si>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</si>
  <si>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</si>
  <si>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</si>
  <si>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</si>
  <si>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</si>
  <si>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</si>
  <si>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</si>
  <si>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</si>
  <si>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</si>
  <si>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</si>
  <si>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</si>
  <si>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</si>
  <si>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</si>
  <si>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</si>
  <si>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</si>
  <si>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</si>
  <si>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</si>
  <si>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</si>
  <si>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</si>
  <si>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</si>
  <si>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</si>
  <si>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</si>
  <si>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</si>
  <si>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</si>
  <si>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</si>
  <si>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</si>
  <si>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</si>
  <si>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</si>
  <si>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</si>
  <si>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</si>
  <si>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</si>
  <si>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</si>
  <si>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</si>
  <si>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</si>
  <si>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</si>
  <si>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</si>
  <si>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</si>
  <si>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</si>
  <si>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</si>
  <si>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</si>
  <si>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</si>
  <si>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</si>
  <si>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</si>
  <si>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</si>
  <si>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</si>
  <si>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</si>
  <si>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</si>
  <si>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</si>
  <si>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</si>
  <si>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</si>
  <si>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</si>
  <si>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</si>
  <si>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</si>
  <si>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</si>
  <si>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</si>
  <si>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</si>
  <si>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</si>
  <si>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</si>
  <si>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</si>
  <si>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</si>
  <si>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</si>
  <si>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</si>
  <si>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</si>
  <si>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</si>
  <si>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</si>
  <si>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</si>
  <si>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</si>
  <si>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</si>
  <si>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</si>
  <si>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</si>
  <si>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</si>
  <si>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</si>
  <si>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</si>
  <si>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</si>
  <si>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</si>
  <si>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</si>
  <si>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</si>
  <si>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</si>
  <si>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</si>
  <si>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</si>
  <si>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</si>
  <si>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</si>
  <si>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</si>
  <si>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</si>
  <si>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</si>
  <si>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</si>
  <si>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</si>
  <si>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</si>
  <si>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</si>
  <si>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</si>
  <si>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</si>
  <si>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</si>
  <si>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</si>
  <si>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</si>
  <si>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</si>
  <si>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</si>
  <si>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</si>
  <si>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</si>
  <si>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</si>
  <si>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</si>
  <si>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</si>
  <si>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</si>
  <si>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</si>
  <si>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</si>
  <si>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</si>
  <si>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</si>
  <si>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</si>
  <si>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</si>
  <si>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</si>
  <si>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</si>
  <si>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</si>
  <si>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</si>
  <si>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</si>
  <si>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</si>
  <si>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</si>
  <si>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</si>
  <si>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</si>
  <si>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</si>
  <si>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</si>
  <si>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</si>
  <si>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</si>
  <si>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</si>
  <si>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</si>
  <si>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</si>
  <si>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</si>
  <si>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</si>
  <si>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</si>
  <si>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</si>
  <si>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</si>
  <si>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</si>
  <si>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</si>
  <si>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</si>
  <si>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</si>
  <si>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</si>
  <si>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</si>
  <si>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</si>
  <si>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</si>
  <si>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</si>
  <si>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</si>
  <si>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</si>
  <si>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</si>
  <si>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</si>
  <si>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</si>
  <si>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</si>
  <si>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</si>
  <si>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</si>
  <si>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</si>
  <si>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</si>
  <si>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</si>
  <si>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</si>
  <si>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</si>
  <si>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</si>
  <si>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</si>
  <si>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</si>
  <si>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</si>
  <si>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</si>
  <si>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</si>
  <si>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</si>
  <si>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</si>
  <si>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</si>
  <si>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</si>
  <si>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</si>
  <si>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</si>
  <si>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</si>
  <si>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</si>
  <si>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</si>
  <si>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</si>
  <si>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</si>
  <si>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</si>
  <si>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</si>
  <si>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</si>
  <si>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</si>
  <si>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</si>
  <si>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</si>
  <si>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</si>
  <si>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</si>
  <si>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</si>
  <si>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</si>
  <si>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</si>
  <si>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</si>
  <si>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</si>
  <si>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</si>
  <si>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</si>
  <si>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</si>
  <si>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</si>
  <si>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</si>
  <si>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</si>
  <si>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</si>
  <si>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</si>
  <si>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</si>
  <si>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</si>
  <si>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</si>
  <si>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</si>
  <si>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</si>
  <si>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</si>
  <si>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</si>
  <si>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</si>
  <si>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</si>
  <si>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</si>
  <si>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</si>
  <si>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</si>
  <si>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</si>
  <si>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</si>
  <si>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</si>
  <si>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</si>
  <si>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</si>
  <si>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</si>
  <si>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</si>
  <si>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</si>
  <si>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</si>
  <si>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</si>
  <si>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</si>
  <si>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</si>
  <si>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</si>
  <si>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</si>
  <si>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</si>
  <si>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</si>
  <si>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</si>
  <si>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</si>
  <si>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</si>
  <si>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</si>
  <si>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</si>
  <si>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</si>
  <si>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</si>
  <si>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</si>
  <si>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</si>
  <si>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</si>
  <si>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</si>
  <si>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</si>
  <si>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</si>
  <si>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</si>
  <si>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</si>
  <si>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</si>
  <si>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</si>
  <si>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</si>
  <si>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</si>
  <si>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</si>
  <si>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</si>
  <si>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</si>
  <si>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</si>
  <si>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</si>
  <si>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</si>
  <si>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</si>
  <si>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</si>
  <si>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</si>
  <si>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</si>
  <si>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</si>
  <si>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</si>
  <si>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</si>
  <si>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</si>
  <si>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</si>
  <si>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</si>
  <si>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</si>
  <si>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</si>
  <si>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</si>
  <si>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</si>
  <si>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</si>
  <si>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</si>
  <si>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</si>
  <si>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</si>
  <si>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</si>
  <si>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</si>
  <si>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</si>
  <si>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</si>
  <si>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</si>
  <si>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</si>
  <si>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</si>
  <si>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</si>
  <si>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</si>
  <si>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</si>
  <si>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</si>
  <si>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</si>
  <si>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</si>
  <si>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</si>
  <si>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</si>
  <si>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</si>
  <si>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</si>
  <si>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</si>
  <si>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</si>
  <si>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</si>
  <si>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</si>
  <si>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</si>
  <si>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</si>
  <si>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</si>
  <si>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</si>
  <si>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</si>
  <si>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</si>
  <si>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</si>
  <si>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</si>
  <si>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</si>
  <si>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</si>
  <si>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</si>
  <si>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</si>
  <si>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</si>
  <si>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</si>
  <si>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</si>
  <si>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</si>
  <si>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</si>
  <si>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</si>
  <si>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</si>
  <si>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</si>
  <si>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</si>
  <si>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</si>
  <si>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</si>
  <si>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</si>
  <si>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</si>
  <si>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</si>
  <si>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</si>
  <si>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</si>
  <si>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</si>
  <si>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</si>
  <si>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</si>
  <si>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</si>
  <si>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</si>
  <si>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</si>
  <si>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</si>
  <si>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</si>
  <si>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</si>
  <si>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</si>
  <si>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</si>
  <si>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</si>
  <si>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</si>
  <si>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</si>
  <si>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</si>
  <si>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</si>
  <si>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</si>
  <si>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</si>
  <si>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</si>
  <si>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</si>
  <si>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</si>
  <si>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</si>
  <si>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</si>
  <si>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</si>
  <si>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</si>
  <si>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</si>
  <si>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</si>
  <si>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</si>
  <si>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</si>
  <si>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</si>
  <si>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</si>
  <si>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</si>
  <si>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</si>
  <si>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</si>
  <si>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</si>
  <si>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</si>
  <si>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</si>
  <si>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</si>
  <si>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</si>
  <si>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</si>
  <si>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</si>
  <si>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</si>
  <si>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</si>
  <si>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</si>
  <si>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</si>
  <si>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</si>
  <si>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</si>
  <si>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</si>
  <si>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</si>
  <si>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</si>
  <si>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</si>
  <si>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</si>
  <si>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</si>
  <si>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</si>
  <si>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</si>
  <si>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</si>
  <si>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</si>
  <si>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</si>
  <si>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</si>
  <si>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</si>
  <si>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</si>
  <si>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</si>
  <si>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</si>
  <si>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</si>
  <si>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</si>
  <si>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</si>
  <si>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</si>
  <si>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</si>
  <si>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</si>
  <si>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</si>
  <si>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</si>
  <si>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</si>
  <si>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</si>
  <si>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</si>
  <si>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</si>
  <si>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</si>
  <si>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</si>
  <si>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</si>
  <si>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</si>
  <si>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</si>
  <si>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</si>
  <si>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</si>
  <si>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</si>
  <si>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</si>
  <si>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</si>
  <si>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</si>
  <si>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</si>
  <si>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</si>
  <si>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</si>
  <si>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</si>
  <si>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</si>
  <si>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</si>
  <si>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</si>
  <si>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</si>
  <si>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</si>
  <si>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</si>
  <si>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</si>
  <si>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</si>
  <si>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</si>
  <si>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</si>
  <si>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</si>
  <si>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</si>
  <si>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</si>
  <si>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</si>
  <si>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</si>
  <si>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</si>
  <si>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</si>
  <si>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</si>
  <si>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</si>
  <si>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</si>
  <si>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</si>
  <si>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</si>
  <si>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</si>
  <si>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</si>
  <si>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</si>
  <si>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</si>
  <si>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</si>
  <si>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</si>
  <si>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</si>
  <si>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</si>
  <si>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</si>
  <si>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</si>
  <si>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</si>
  <si>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</si>
  <si>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</si>
  <si>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</si>
  <si>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</si>
  <si>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</si>
  <si>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</si>
  <si>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</si>
  <si>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</si>
  <si>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</si>
  <si>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</si>
  <si>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</si>
  <si>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</si>
  <si>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</si>
  <si>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</si>
  <si>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</si>
  <si>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</si>
  <si>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</si>
  <si>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</si>
  <si>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</si>
  <si>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</si>
  <si>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</si>
  <si>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</si>
  <si>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</si>
  <si>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</si>
  <si>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</si>
  <si>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</si>
  <si>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</si>
  <si>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</si>
  <si>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</si>
  <si>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</si>
  <si>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</si>
  <si>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</si>
  <si>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</si>
  <si>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</si>
  <si>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</si>
  <si>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</si>
  <si>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</si>
  <si>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</si>
  <si>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</si>
  <si>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</si>
  <si>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</si>
  <si>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</si>
  <si>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</si>
  <si>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</si>
  <si>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</si>
  <si>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</si>
  <si>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</si>
  <si>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</si>
  <si>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</si>
  <si>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</si>
  <si>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</si>
  <si>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</si>
  <si>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</si>
  <si>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</si>
  <si>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</si>
  <si>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</si>
  <si>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</si>
  <si>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</si>
  <si>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</si>
  <si>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</si>
  <si>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</si>
  <si>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</si>
  <si>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</si>
  <si>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</si>
  <si>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</si>
  <si>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</si>
  <si>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</si>
  <si>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</si>
  <si>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</si>
  <si>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</si>
  <si>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</si>
  <si>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</si>
  <si>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</si>
  <si>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</si>
  <si>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</si>
  <si>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</si>
  <si>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</si>
  <si>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</si>
  <si>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</si>
  <si>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</si>
  <si>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</si>
  <si>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</si>
  <si>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</si>
  <si>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</si>
  <si>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</si>
  <si>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</si>
  <si>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</si>
  <si>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</si>
  <si>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</si>
  <si>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</si>
  <si>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</si>
  <si>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</si>
  <si>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</si>
  <si>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</si>
  <si>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</si>
  <si>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</si>
  <si>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</si>
  <si>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</si>
  <si>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</si>
  <si>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</si>
  <si>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</si>
  <si>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</si>
  <si>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</si>
  <si>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</si>
  <si>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</si>
  <si>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</si>
  <si>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</si>
  <si>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</si>
  <si>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</si>
  <si>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</si>
  <si>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</si>
  <si>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</si>
  <si>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</si>
  <si>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</si>
  <si>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</si>
  <si>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</si>
  <si>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</si>
  <si>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</si>
  <si>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</si>
  <si>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</si>
  <si>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</si>
  <si>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</si>
  <si>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</si>
  <si>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</si>
  <si>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</si>
  <si>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</si>
  <si>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</si>
  <si>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</si>
  <si>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</si>
  <si>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</si>
  <si>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</si>
  <si>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</si>
  <si>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</si>
  <si>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</si>
  <si>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</si>
  <si>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</si>
  <si>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</si>
  <si>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</si>
  <si>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</si>
  <si>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</si>
  <si>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</si>
  <si>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</si>
  <si>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</si>
  <si>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</si>
  <si>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</si>
  <si>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</si>
  <si>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</si>
  <si>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</si>
  <si>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</si>
  <si>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</si>
  <si>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</si>
  <si>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</si>
  <si>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</si>
  <si>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</si>
  <si>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</si>
  <si>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</si>
  <si>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</si>
  <si>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</si>
  <si>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</si>
  <si>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</si>
  <si>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</si>
  <si>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</si>
  <si>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</si>
  <si>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</si>
  <si>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</si>
  <si>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</si>
  <si>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</si>
  <si>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</si>
  <si>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</si>
  <si>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</si>
  <si>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</si>
  <si>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</si>
  <si>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</si>
  <si>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</si>
  <si>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</si>
  <si>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</si>
  <si>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</si>
  <si>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</si>
  <si>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</si>
  <si>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</si>
  <si>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</si>
  <si>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</si>
  <si>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</si>
  <si>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</si>
  <si>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</si>
  <si>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</si>
  <si>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</si>
  <si>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</si>
  <si>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</si>
  <si>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</si>
  <si>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</si>
  <si>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</si>
  <si>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</si>
  <si>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</si>
  <si>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</si>
  <si>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</si>
  <si>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</si>
  <si>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</si>
  <si>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</si>
  <si>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</si>
  <si>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</si>
  <si>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</si>
  <si>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</si>
  <si>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</si>
  <si>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</si>
  <si>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</si>
  <si>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</si>
  <si>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</si>
  <si>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</si>
  <si>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</si>
  <si>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</si>
  <si>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</si>
  <si>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</si>
  <si>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</si>
  <si>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</si>
  <si>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</si>
  <si>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</si>
  <si>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</si>
  <si>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</si>
  <si>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</si>
  <si>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</si>
  <si>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</si>
  <si>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</si>
  <si>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</si>
  <si>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</si>
  <si>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</si>
  <si>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</si>
  <si>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</si>
  <si>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</si>
  <si>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</si>
  <si>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</si>
  <si>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</si>
  <si>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</si>
  <si>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</si>
  <si>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</si>
  <si>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</si>
  <si>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</si>
  <si>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</si>
  <si>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</si>
  <si>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</si>
  <si>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</si>
  <si>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</si>
  <si>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</si>
  <si>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</si>
  <si>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</si>
  <si>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</si>
  <si>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</si>
  <si>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</si>
  <si>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</si>
  <si>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</si>
  <si>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</si>
  <si>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</si>
  <si>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</si>
  <si>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</si>
  <si>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</si>
  <si>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</si>
  <si>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</si>
  <si>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</si>
  <si>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</si>
  <si>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</si>
  <si>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</si>
  <si>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</si>
  <si>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</si>
  <si>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</si>
  <si>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</si>
  <si>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</si>
  <si>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</si>
  <si>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</si>
  <si>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</si>
  <si>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</si>
  <si>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</si>
  <si>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</si>
  <si>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</si>
  <si>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</si>
  <si>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</si>
  <si>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</si>
  <si>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</si>
  <si>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</si>
  <si>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</si>
  <si>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</si>
  <si>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</si>
  <si>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</si>
  <si>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</si>
  <si>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</si>
  <si>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</si>
  <si>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</si>
  <si>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</si>
  <si>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</si>
  <si>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</si>
  <si>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</si>
  <si>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</si>
  <si>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</si>
  <si>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</si>
  <si>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</si>
  <si>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</si>
  <si>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</si>
  <si>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</si>
  <si>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</si>
  <si>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</si>
  <si>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</si>
  <si>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</si>
  <si>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</si>
  <si>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</si>
  <si>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</si>
  <si>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</si>
  <si>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</si>
  <si>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</si>
  <si>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</si>
  <si>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</si>
  <si>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</si>
  <si>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</si>
  <si>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</si>
  <si>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</si>
  <si>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</si>
  <si>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</si>
  <si>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</si>
  <si>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</si>
  <si>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</si>
  <si>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</si>
  <si>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</si>
  <si>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</si>
  <si>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</si>
  <si>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</si>
  <si>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</si>
  <si>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</si>
  <si>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</si>
  <si>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</si>
  <si>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</si>
  <si>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</si>
  <si>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</si>
  <si>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</si>
  <si>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</si>
  <si>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</si>
  <si>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</si>
  <si>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</si>
  <si>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</si>
  <si>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</si>
  <si>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</si>
  <si>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</si>
  <si>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</si>
  <si>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</si>
  <si>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</si>
  <si>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</si>
  <si>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</si>
  <si>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</si>
  <si>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</si>
  <si>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</si>
  <si>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</si>
  <si>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</si>
  <si>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</si>
  <si>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</si>
  <si>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</si>
  <si>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</si>
  <si>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</si>
  <si>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</si>
  <si>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</si>
  <si>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</si>
  <si>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</si>
  <si>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</si>
  <si>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</si>
  <si>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</si>
  <si>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</si>
  <si>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</si>
  <si>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</si>
  <si>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</si>
  <si>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</si>
  <si>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</si>
  <si>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</si>
  <si>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</si>
  <si>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</si>
  <si>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</si>
  <si>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</si>
  <si>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</si>
  <si>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</si>
  <si>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</si>
  <si>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</si>
  <si>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</si>
  <si>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</si>
  <si>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</si>
  <si>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</si>
  <si>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</si>
  <si>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</si>
  <si>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</si>
  <si>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</si>
  <si>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</si>
  <si>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</si>
  <si>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</si>
  <si>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</si>
  <si>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</si>
  <si>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</si>
  <si>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</si>
  <si>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</si>
  <si>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</si>
  <si>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</si>
  <si>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</si>
  <si>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</si>
  <si>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</si>
  <si>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</si>
  <si>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</si>
  <si>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</si>
  <si>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</si>
  <si>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</si>
  <si>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</si>
  <si>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</si>
  <si>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</si>
  <si>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</si>
  <si>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</si>
  <si>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</si>
  <si>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</si>
  <si>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</si>
  <si>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</si>
  <si>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</si>
  <si>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</si>
  <si>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</si>
  <si>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</si>
  <si>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</si>
  <si>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</si>
  <si>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</si>
  <si>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</si>
  <si>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</si>
  <si>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</si>
  <si>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</si>
  <si>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</si>
  <si>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</si>
  <si>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</si>
  <si>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</si>
  <si>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</si>
  <si>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</si>
  <si>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</si>
  <si>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</si>
  <si>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</si>
  <si>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</si>
  <si>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</si>
  <si>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</si>
  <si>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</si>
  <si>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</si>
  <si>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</si>
  <si>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</si>
  <si>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</si>
  <si>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</si>
  <si>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</si>
  <si>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</si>
  <si>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</si>
  <si>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</si>
  <si>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</si>
  <si>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</si>
  <si>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</si>
  <si>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</si>
  <si>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</si>
  <si>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</si>
  <si>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</si>
  <si>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</si>
  <si>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</si>
  <si>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</si>
  <si>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</si>
  <si>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</si>
  <si>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</si>
  <si>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</si>
  <si>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</si>
  <si>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</si>
  <si>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</si>
  <si>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</si>
  <si>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</si>
  <si>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</si>
  <si>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</si>
  <si>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</si>
  <si>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</si>
  <si>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</si>
  <si>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</si>
  <si>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</si>
  <si>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</si>
  <si>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</si>
  <si>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</si>
  <si>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</si>
  <si>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</si>
  <si>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</si>
  <si>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</si>
  <si>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</si>
  <si>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</si>
  <si>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</si>
  <si>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</si>
  <si>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</si>
  <si>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</si>
  <si>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</si>
  <si>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</si>
  <si>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</si>
  <si>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</si>
  <si>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</si>
  <si>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</si>
  <si>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</si>
  <si>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</si>
  <si>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</si>
  <si>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</si>
  <si>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</si>
  <si>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</si>
  <si>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</si>
  <si>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</si>
  <si>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</si>
  <si>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</si>
  <si>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</si>
  <si>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</si>
  <si>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</si>
  <si>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</si>
  <si>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</si>
  <si>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</si>
  <si>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</si>
  <si>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</si>
  <si>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</si>
  <si>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</si>
  <si>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</si>
  <si>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</si>
  <si>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</si>
  <si>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</si>
  <si>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</si>
  <si>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</si>
  <si>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</si>
  <si>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</si>
  <si>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</si>
  <si>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</si>
  <si>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</si>
  <si>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</si>
  <si>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</si>
  <si>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</si>
  <si>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</si>
  <si>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</si>
  <si>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</si>
  <si>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</si>
  <si>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</si>
  <si>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</si>
  <si>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</si>
  <si>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</si>
  <si>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</si>
  <si>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</si>
  <si>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</si>
  <si>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</si>
  <si>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</si>
  <si>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</si>
  <si>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</si>
  <si>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</si>
  <si>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</si>
  <si>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</si>
  <si>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</si>
  <si>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</si>
  <si>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</si>
  <si>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</si>
  <si>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</si>
  <si>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</si>
  <si>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</si>
  <si>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</si>
  <si>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</si>
  <si>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</si>
  <si>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</si>
  <si>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</si>
  <si>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</si>
  <si>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</si>
  <si>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</si>
  <si>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</si>
  <si>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</si>
  <si>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</si>
  <si>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</si>
  <si>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</si>
  <si>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</si>
  <si>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</si>
  <si>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</si>
  <si>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</si>
  <si>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</si>
  <si>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</si>
  <si>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</si>
  <si>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</si>
  <si>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</si>
  <si>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</si>
  <si>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</si>
  <si>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</si>
  <si>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</si>
  <si>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</si>
  <si>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</si>
  <si>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</si>
  <si>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</si>
  <si>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</si>
  <si>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</si>
  <si>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</si>
  <si>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</si>
  <si>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</si>
  <si>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</si>
  <si>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</si>
  <si>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</si>
  <si>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</si>
  <si>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</si>
  <si>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</si>
  <si>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</si>
  <si>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</si>
  <si>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</si>
  <si>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</si>
  <si>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</si>
  <si>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</si>
  <si>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</si>
  <si>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</si>
  <si>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</si>
  <si>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</si>
  <si>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</si>
  <si>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</si>
  <si>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</si>
  <si>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</si>
  <si>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</si>
  <si>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</si>
  <si>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</si>
  <si>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</si>
  <si>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</si>
  <si>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</si>
  <si>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</si>
  <si>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</si>
  <si>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</si>
  <si>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</si>
  <si>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</si>
  <si>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</si>
  <si>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</si>
  <si>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</si>
  <si>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</si>
  <si>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</si>
  <si>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</si>
  <si>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</si>
  <si>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</si>
  <si>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</si>
  <si>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</si>
  <si>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</si>
  <si>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</si>
  <si>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</si>
  <si>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</si>
  <si>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</si>
  <si>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</si>
  <si>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</si>
  <si>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</si>
  <si>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</si>
  <si>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</si>
  <si>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</si>
  <si>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</si>
  <si>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</si>
  <si>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</si>
  <si>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</si>
  <si>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</si>
  <si>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</si>
  <si>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</si>
  <si>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</si>
  <si>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</si>
  <si>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</si>
  <si>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</si>
  <si>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</si>
  <si>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</si>
  <si>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</si>
  <si>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</si>
  <si>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</si>
  <si>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</si>
  <si>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</si>
  <si>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</si>
  <si>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</si>
  <si>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</si>
  <si>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</si>
  <si>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</si>
  <si>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</si>
  <si>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</si>
  <si>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</si>
  <si>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</si>
  <si>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</si>
  <si>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</si>
  <si>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</si>
  <si>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</si>
  <si>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</si>
  <si>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</si>
  <si>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</si>
  <si>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</si>
  <si>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</si>
  <si>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</si>
  <si>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</si>
  <si>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</si>
  <si>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</si>
  <si>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</si>
  <si>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</si>
  <si>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</si>
  <si>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</si>
  <si>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</si>
  <si>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</si>
  <si>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</si>
  <si>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</si>
  <si>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</si>
  <si>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</si>
  <si>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</si>
  <si>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</si>
  <si>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</si>
  <si>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</si>
  <si>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</si>
  <si>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</si>
  <si>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</si>
  <si>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</si>
  <si>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</si>
  <si>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</si>
  <si>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</si>
  <si>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</si>
  <si>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</si>
  <si>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</si>
  <si>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</si>
  <si>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</si>
  <si>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</si>
  <si>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</si>
  <si>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</si>
  <si>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</si>
  <si>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</si>
  <si>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</si>
  <si>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</si>
  <si>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</si>
  <si>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</si>
  <si>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</si>
  <si>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</si>
  <si>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</si>
  <si>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</si>
  <si>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</si>
  <si>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</si>
  <si>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</si>
  <si>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</si>
  <si>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</si>
  <si>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</si>
  <si>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</si>
  <si>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</si>
  <si>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</si>
  <si>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</si>
  <si>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</si>
  <si>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</si>
  <si>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</si>
  <si>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</si>
  <si>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</si>
  <si>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</si>
  <si>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</si>
  <si>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</si>
  <si>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</si>
  <si>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</si>
  <si>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</si>
  <si>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</si>
  <si>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</si>
  <si>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</si>
  <si>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</si>
  <si>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</si>
  <si>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</si>
  <si>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</si>
  <si>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</si>
  <si>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</si>
  <si>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</si>
  <si>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</si>
  <si>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</si>
  <si>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</si>
  <si>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</si>
  <si>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</si>
  <si>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</si>
  <si>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</si>
  <si>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</si>
  <si>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</si>
  <si>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</si>
  <si>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</si>
  <si>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</si>
  <si>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</si>
  <si>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</si>
  <si>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</si>
  <si>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</si>
  <si>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</si>
  <si>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</si>
  <si>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</si>
  <si>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</si>
  <si>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</si>
  <si>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</si>
  <si>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</si>
  <si>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</si>
  <si>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</si>
  <si>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</si>
  <si>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</si>
  <si>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</si>
  <si>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</si>
  <si>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</si>
  <si>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</si>
  <si>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</si>
  <si>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</si>
  <si>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</si>
  <si>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</si>
  <si>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</si>
  <si>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</si>
  <si>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</si>
  <si>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</si>
  <si>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</si>
  <si>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</si>
  <si>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</si>
  <si>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</si>
  <si>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</si>
  <si>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</si>
  <si>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</si>
  <si>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</si>
  <si>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</si>
  <si>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</si>
  <si>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</si>
  <si>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</si>
  <si>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</si>
  <si>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</si>
  <si>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</si>
  <si>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</si>
  <si>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</si>
  <si>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</si>
  <si>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</si>
  <si>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</si>
  <si>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</si>
  <si>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</si>
  <si>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</si>
  <si>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</si>
  <si>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</si>
  <si>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</si>
  <si>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</si>
  <si>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</si>
  <si>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</si>
  <si>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</si>
  <si>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</si>
  <si>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</si>
  <si>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</si>
  <si>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</si>
  <si>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</si>
  <si>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</si>
  <si>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</si>
  <si>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</si>
  <si>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</si>
  <si>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</si>
  <si>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</si>
  <si>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</si>
  <si>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</si>
  <si>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</si>
  <si>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</si>
  <si>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</si>
  <si>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</si>
  <si>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</si>
  <si>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</si>
  <si>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</si>
  <si>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</si>
  <si>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</si>
  <si>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</si>
  <si>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</si>
  <si>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</si>
  <si>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</si>
  <si>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</si>
  <si>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</si>
  <si>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</si>
  <si>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</si>
  <si>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</si>
  <si>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</si>
  <si>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</si>
  <si>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</si>
  <si>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</si>
  <si>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</si>
  <si>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</si>
  <si>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</si>
  <si>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</si>
  <si>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</si>
  <si>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</si>
  <si>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</si>
  <si>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</si>
  <si>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</si>
  <si>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</si>
  <si>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</si>
  <si>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</si>
  <si>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</si>
  <si>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</si>
  <si>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</si>
  <si>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</si>
  <si>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</si>
  <si>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</si>
  <si>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</si>
  <si>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</si>
  <si>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</si>
  <si>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</si>
  <si>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</si>
  <si>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</si>
  <si>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</si>
  <si>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</si>
  <si>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</si>
  <si>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</si>
  <si>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</si>
  <si>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</si>
  <si>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</si>
  <si>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</si>
  <si>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</si>
  <si>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</si>
  <si>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</si>
  <si>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</si>
  <si>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</si>
  <si>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</si>
  <si>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</si>
  <si>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</si>
  <si>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</si>
  <si>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</si>
  <si>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</si>
  <si>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</si>
  <si>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</si>
  <si>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</si>
  <si>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</si>
  <si>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</si>
  <si>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</si>
  <si>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</si>
  <si>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</si>
  <si>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</si>
  <si>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</si>
  <si>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</si>
  <si>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</si>
  <si>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</si>
  <si>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</si>
  <si>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</si>
  <si>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</si>
  <si>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</si>
  <si>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</si>
  <si>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</si>
  <si>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</si>
  <si>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</si>
  <si>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</si>
  <si>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</si>
  <si>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</si>
  <si>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</si>
  <si>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</si>
  <si>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</si>
  <si>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</si>
  <si>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</si>
  <si>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</si>
  <si>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</si>
  <si>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</si>
  <si>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</si>
  <si>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</si>
  <si>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</si>
  <si>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</si>
  <si>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</si>
  <si>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</si>
  <si>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</si>
  <si>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</si>
  <si>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</si>
  <si>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</si>
  <si>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</si>
  <si>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</si>
  <si>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</si>
  <si>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</si>
  <si>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</si>
  <si>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</si>
  <si>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</si>
  <si>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</si>
  <si>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</si>
  <si>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</si>
  <si>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</si>
  <si>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</si>
  <si>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</si>
  <si>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</si>
  <si>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</si>
  <si>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</si>
  <si>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</si>
  <si>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</si>
  <si>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</si>
  <si>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</si>
  <si>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</si>
  <si>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</si>
  <si>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</si>
  <si>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</si>
  <si>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</si>
  <si>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</si>
  <si>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</si>
  <si>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</si>
  <si>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</si>
  <si>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</si>
  <si>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</si>
  <si>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</si>
  <si>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</si>
  <si>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</si>
  <si>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</si>
  <si>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</si>
  <si>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</si>
  <si>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</si>
  <si>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</si>
  <si>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</si>
  <si>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</si>
  <si>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</si>
  <si>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</si>
  <si>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</si>
  <si>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</si>
  <si>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</si>
  <si>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</si>
  <si>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</si>
  <si>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</si>
  <si>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</si>
  <si>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</si>
  <si>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</si>
  <si>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</si>
  <si>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</si>
  <si>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</si>
  <si>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</si>
  <si>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</si>
  <si>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</si>
  <si>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</si>
  <si>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</si>
  <si>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</si>
  <si>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</si>
  <si>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</si>
  <si>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</si>
  <si>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</si>
  <si>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</si>
  <si>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</si>
  <si>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</si>
  <si>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</si>
  <si>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</si>
  <si>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</si>
  <si>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</si>
  <si>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</si>
  <si>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</si>
  <si>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</si>
  <si>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</si>
  <si>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</si>
  <si>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</si>
  <si>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</si>
  <si>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</si>
  <si>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</si>
  <si>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</si>
  <si>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</si>
  <si>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</si>
  <si>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</si>
  <si>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</si>
  <si>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</si>
  <si>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</si>
  <si>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</si>
  <si>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</si>
  <si>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</si>
  <si>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</si>
  <si>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</si>
  <si>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</si>
  <si>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</si>
  <si>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</si>
  <si>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</si>
  <si>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</si>
  <si>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</si>
  <si>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</si>
  <si>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</si>
  <si>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</si>
  <si>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</si>
  <si>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</si>
  <si>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</si>
  <si>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</si>
  <si>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</si>
  <si>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</si>
  <si>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</si>
  <si>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</si>
  <si>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</si>
  <si>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</si>
  <si>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</si>
  <si>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</si>
  <si>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</si>
  <si>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</si>
  <si>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</si>
  <si>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</si>
  <si>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</si>
  <si>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</si>
  <si>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</si>
  <si>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</si>
  <si>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</si>
  <si>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</si>
  <si>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</si>
  <si>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</si>
  <si>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</si>
  <si>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</si>
  <si>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</si>
  <si>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</si>
  <si>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</si>
  <si>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</si>
  <si>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</si>
  <si>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</si>
  <si>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</si>
  <si>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</si>
  <si>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</si>
  <si>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</si>
  <si>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</si>
  <si>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</si>
  <si>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</si>
  <si>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</si>
  <si>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</si>
  <si>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</si>
  <si>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</si>
  <si>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</si>
  <si>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</si>
  <si>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</si>
  <si>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</si>
  <si>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</si>
  <si>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</si>
  <si>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</si>
  <si>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</si>
  <si>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</si>
  <si>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</si>
  <si>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</si>
  <si>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</si>
  <si>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</si>
  <si>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</si>
  <si>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</si>
  <si>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</si>
  <si>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</si>
  <si>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</si>
  <si>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</si>
  <si>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</si>
  <si>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</si>
  <si>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</si>
  <si>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</si>
  <si>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</si>
  <si>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</si>
  <si>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</si>
  <si>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</si>
  <si>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</si>
  <si>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</si>
  <si>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</si>
  <si>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</si>
  <si>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</si>
  <si>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</si>
  <si>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</si>
  <si>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</si>
  <si>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</si>
  <si>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</si>
  <si>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</si>
  <si>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</si>
  <si>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</si>
  <si>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</si>
  <si>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</si>
  <si>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</si>
  <si>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</si>
  <si>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</si>
  <si>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</si>
  <si>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</si>
  <si>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</si>
  <si>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</si>
  <si>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</si>
  <si>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</si>
  <si>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</si>
  <si>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</si>
  <si>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</si>
  <si>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</si>
  <si>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</si>
  <si>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</si>
  <si>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</si>
  <si>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</si>
  <si>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</si>
  <si>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</si>
  <si>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</si>
  <si>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</si>
  <si>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</si>
  <si>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</si>
  <si>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</si>
  <si>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</si>
  <si>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</si>
  <si>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</si>
  <si>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</si>
  <si>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</si>
  <si>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</si>
  <si>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</si>
  <si>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</si>
  <si>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</si>
  <si>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</si>
  <si>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</si>
  <si>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</si>
  <si>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</si>
  <si>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</si>
  <si>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</si>
  <si>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</si>
  <si>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</si>
  <si>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</si>
  <si>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</si>
  <si>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</si>
  <si>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</si>
  <si>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</si>
  <si>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</si>
  <si>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</si>
  <si>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</si>
  <si>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</si>
  <si>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</si>
  <si>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</si>
  <si>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</si>
  <si>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</si>
  <si>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</si>
  <si>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</si>
  <si>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</si>
  <si>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</si>
  <si>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</si>
  <si>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</si>
  <si>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</si>
  <si>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</si>
  <si>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</si>
  <si>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</si>
  <si>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</si>
  <si>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</si>
  <si>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</si>
  <si>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</si>
  <si>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</si>
  <si>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</si>
  <si>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</si>
  <si>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</si>
  <si>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</si>
  <si>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</si>
  <si>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</si>
  <si>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</si>
  <si>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</si>
  <si>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</si>
  <si>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</si>
  <si>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</si>
  <si>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</si>
  <si>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</si>
  <si>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</si>
  <si>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</si>
  <si>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</si>
  <si>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</si>
  <si>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</si>
  <si>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</si>
  <si>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</si>
  <si>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</si>
  <si>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</si>
  <si>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</si>
  <si>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</si>
  <si>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</si>
  <si>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</si>
  <si>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</si>
  <si>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</si>
  <si>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</si>
  <si>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</si>
  <si>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</si>
  <si>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</si>
  <si>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</si>
  <si>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</si>
  <si>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</si>
  <si>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</si>
  <si>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</si>
  <si>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</si>
  <si>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</si>
  <si>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</si>
  <si>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</si>
  <si>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</si>
  <si>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</si>
  <si>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</si>
  <si>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</si>
  <si>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</si>
  <si>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</si>
  <si>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</si>
  <si>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</si>
  <si>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</si>
  <si>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</si>
  <si>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</si>
  <si>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</si>
  <si>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</si>
  <si>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</si>
  <si>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</si>
  <si>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</si>
  <si>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</si>
  <si>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</si>
  <si>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</si>
  <si>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</si>
  <si>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</si>
  <si>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</si>
  <si>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</si>
  <si>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</si>
  <si>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</si>
  <si>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</si>
  <si>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</si>
  <si>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</si>
  <si>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</si>
  <si>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</si>
  <si>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</si>
  <si>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</si>
  <si>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</si>
  <si>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</si>
  <si>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</si>
  <si>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</si>
  <si>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</si>
  <si>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</si>
  <si>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</si>
  <si>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</si>
  <si>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</si>
  <si>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</si>
  <si>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</si>
  <si>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</si>
  <si>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</si>
  <si>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</si>
  <si>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</si>
  <si>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</si>
  <si>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</si>
  <si>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</si>
  <si>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</si>
  <si>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</si>
  <si>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</si>
  <si>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</si>
  <si>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</si>
  <si>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</si>
  <si>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</si>
  <si>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</si>
  <si>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</si>
  <si>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</si>
  <si>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</si>
  <si>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</si>
  <si>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</si>
  <si>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</si>
  <si>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</si>
  <si>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</si>
  <si>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</si>
  <si>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</si>
  <si>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</si>
  <si>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</si>
  <si>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</si>
  <si>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</si>
  <si>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</si>
  <si>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</si>
  <si>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</si>
  <si>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</si>
  <si>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</si>
  <si>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</si>
  <si>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</si>
  <si>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</si>
  <si>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</si>
  <si>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</si>
  <si>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</si>
  <si>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</si>
  <si>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</si>
  <si>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</si>
  <si>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</si>
  <si>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</si>
  <si>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</si>
  <si>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</si>
  <si>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</si>
  <si>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</si>
  <si>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</si>
  <si>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</si>
  <si>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</si>
  <si>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</si>
  <si>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</si>
  <si>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</si>
  <si>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</si>
  <si>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</si>
  <si>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</si>
  <si>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</si>
  <si>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</si>
  <si>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</si>
  <si>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</si>
  <si>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</si>
  <si>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</si>
  <si>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</si>
  <si>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</si>
  <si>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</si>
  <si>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</si>
  <si>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</si>
  <si>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</si>
  <si>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</si>
  <si>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</si>
  <si>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</si>
  <si>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</si>
  <si>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</si>
  <si>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</si>
  <si>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</si>
  <si>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</si>
  <si>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</si>
  <si>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</si>
  <si>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</si>
  <si>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</si>
  <si>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</si>
  <si>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</si>
  <si>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</si>
  <si>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</si>
  <si>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</si>
  <si>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</si>
  <si>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</si>
  <si>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</si>
  <si>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</si>
  <si>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</si>
  <si>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</si>
  <si>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</si>
  <si>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</si>
  <si>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</si>
  <si>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</si>
  <si>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</si>
  <si>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</si>
  <si>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</si>
  <si>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</si>
  <si>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</si>
  <si>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</si>
  <si>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</si>
  <si>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</si>
  <si>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</si>
  <si>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</si>
  <si>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</si>
  <si>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</si>
  <si>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</si>
  <si>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</si>
  <si>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</si>
  <si>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</si>
  <si>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</si>
  <si>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</si>
  <si>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</si>
  <si>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</si>
  <si>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</si>
  <si>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</si>
  <si>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</si>
  <si>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</si>
  <si>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</si>
  <si>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</si>
  <si>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</si>
  <si>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</si>
  <si>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</si>
  <si>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</si>
  <si>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</si>
  <si>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</si>
  <si>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</si>
  <si>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</si>
  <si>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</si>
  <si>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</si>
  <si>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</si>
  <si>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</si>
  <si>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</si>
  <si>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</si>
  <si>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</si>
  <si>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</si>
  <si>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</si>
  <si>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</si>
  <si>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</si>
  <si>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</si>
  <si>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</si>
  <si>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</si>
  <si>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</si>
  <si>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</si>
  <si>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</si>
  <si>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</si>
  <si>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</si>
  <si>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</si>
  <si>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</si>
  <si>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</si>
  <si>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</si>
  <si>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</si>
  <si>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</si>
  <si>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</si>
  <si>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</si>
  <si>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</si>
  <si>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</si>
  <si>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</si>
  <si>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</si>
  <si>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</si>
  <si>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</si>
  <si>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</si>
  <si>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</si>
  <si>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</si>
  <si>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</si>
  <si>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</si>
  <si>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</si>
  <si>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</si>
  <si>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</si>
  <si>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</si>
  <si>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</si>
  <si>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</si>
  <si>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</si>
  <si>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</si>
  <si>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</si>
  <si>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</si>
  <si>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</si>
  <si>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</si>
  <si>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</si>
  <si>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</si>
  <si>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</si>
  <si>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</si>
  <si>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</si>
  <si>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</si>
  <si>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</si>
  <si>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</si>
  <si>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</si>
  <si>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</si>
  <si>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</si>
  <si>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</si>
  <si>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</si>
  <si>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</si>
  <si>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</si>
  <si>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</si>
  <si>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</si>
  <si>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</si>
  <si>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</si>
  <si>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</si>
  <si>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</si>
  <si>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</si>
  <si>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</si>
  <si>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</si>
  <si>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</si>
  <si>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</si>
  <si>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</si>
  <si>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</si>
  <si>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</si>
  <si>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</si>
  <si>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</si>
  <si>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</si>
  <si>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</si>
  <si>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</si>
  <si>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</si>
  <si>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</si>
  <si>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</si>
  <si>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</si>
  <si>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</si>
  <si>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</si>
  <si>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</si>
  <si>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</si>
  <si>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</si>
  <si>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</si>
  <si>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</si>
  <si>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</si>
  <si>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</si>
  <si>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</si>
  <si>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</si>
  <si>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</si>
  <si>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</si>
  <si>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</si>
  <si>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</si>
  <si>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</si>
  <si>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</si>
  <si>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</si>
  <si>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</si>
  <si>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</si>
  <si>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</si>
  <si>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</si>
  <si>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</si>
  <si>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</si>
  <si>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</si>
  <si>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</si>
  <si>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</si>
  <si>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</si>
  <si>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</si>
  <si>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</si>
  <si>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</si>
  <si>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</si>
  <si>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</si>
  <si>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</si>
  <si>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</si>
  <si>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</si>
  <si>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</si>
  <si>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</si>
  <si>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</si>
  <si>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</si>
  <si>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</si>
  <si>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</si>
  <si>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</si>
  <si>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</si>
  <si>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</si>
  <si>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</si>
  <si>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</si>
  <si>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</si>
  <si>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</si>
  <si>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</si>
  <si>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</si>
  <si>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</si>
  <si>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</si>
  <si>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</si>
  <si>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</si>
  <si>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</si>
  <si>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</si>
  <si>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</si>
  <si>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</si>
  <si>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</si>
  <si>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</si>
  <si>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</si>
  <si>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</si>
  <si>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</si>
  <si>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</si>
  <si>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</si>
  <si>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</si>
  <si>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</si>
  <si>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</si>
  <si>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</si>
  <si>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</si>
  <si>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</si>
  <si>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</si>
  <si>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</si>
  <si>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</si>
  <si>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</si>
  <si>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</si>
  <si>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</si>
  <si>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</si>
  <si>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</si>
  <si>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</si>
  <si>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</si>
  <si>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</si>
  <si>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</si>
  <si>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</si>
  <si>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</si>
  <si>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</si>
  <si>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</si>
  <si>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</si>
  <si>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</si>
  <si>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</si>
  <si>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</si>
  <si>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</si>
  <si>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</si>
  <si>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</si>
  <si>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</si>
  <si>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</si>
  <si>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</si>
  <si>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</si>
  <si>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</si>
  <si>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</si>
  <si>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</si>
  <si>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</si>
  <si>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</si>
  <si>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</si>
  <si>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</si>
  <si>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</si>
  <si>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</si>
  <si>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</si>
  <si>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</si>
  <si>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</si>
  <si>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</si>
  <si>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</si>
  <si>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</si>
  <si>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</si>
  <si>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</si>
  <si>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</si>
  <si>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</si>
  <si>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</si>
  <si>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</si>
  <si>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</si>
  <si>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</si>
  <si>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</si>
  <si>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</si>
  <si>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</si>
  <si>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</si>
  <si>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</si>
  <si>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</si>
  <si>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</si>
  <si>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</si>
  <si>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</si>
  <si>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</si>
  <si>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</si>
  <si>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</si>
  <si>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</si>
  <si>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</si>
  <si>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</si>
  <si>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</si>
  <si>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</si>
  <si>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</si>
  <si>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</si>
  <si>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</si>
  <si>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</si>
  <si>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</si>
  <si>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</si>
  <si>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</si>
  <si>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</si>
  <si>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</si>
  <si>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</si>
  <si>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</si>
  <si>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</si>
  <si>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</si>
  <si>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</si>
  <si>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</si>
  <si>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</si>
  <si>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</si>
  <si>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</si>
  <si>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</si>
  <si>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</si>
  <si>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</si>
  <si>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</si>
  <si>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</si>
  <si>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</si>
  <si>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</si>
  <si>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</si>
  <si>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</si>
  <si>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</si>
  <si>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</si>
  <si>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</si>
  <si>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</si>
  <si>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</si>
  <si>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</si>
  <si>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</si>
  <si>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</si>
  <si>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</si>
  <si>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</si>
  <si>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</si>
  <si>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</si>
  <si>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</si>
  <si>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</si>
  <si>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</si>
  <si>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</si>
  <si>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</si>
  <si>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</si>
  <si>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</si>
  <si>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</si>
  <si>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</si>
  <si>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</si>
  <si>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</si>
  <si>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</si>
  <si>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</si>
  <si>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</si>
  <si>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</si>
  <si>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</si>
  <si>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</si>
  <si>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</si>
  <si>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</si>
  <si>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</si>
  <si>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</si>
  <si>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</si>
  <si>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</si>
  <si>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</si>
  <si>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</si>
  <si>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</si>
  <si>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</si>
  <si>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</si>
  <si>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</si>
  <si>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</si>
  <si>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</si>
  <si>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</si>
  <si>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</si>
  <si>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</si>
  <si>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</si>
  <si>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</si>
  <si>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</si>
  <si>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</si>
  <si>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</si>
  <si>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</si>
  <si>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</si>
  <si>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</si>
  <si>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</si>
  <si>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</si>
  <si>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</si>
  <si>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</si>
  <si>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</si>
  <si>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</si>
  <si>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</si>
  <si>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</si>
  <si>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</si>
  <si>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</si>
  <si>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</si>
  <si>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</si>
  <si>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</si>
  <si>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</si>
  <si>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</si>
  <si>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</si>
  <si>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</si>
  <si>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</si>
  <si>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</si>
  <si>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</si>
  <si>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</si>
  <si>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</si>
  <si>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</si>
  <si>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</si>
  <si>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</si>
  <si>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</si>
  <si>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</si>
  <si>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</si>
  <si>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</si>
  <si>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</si>
  <si>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</si>
  <si>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</si>
  <si>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</si>
  <si>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</si>
  <si>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</si>
  <si>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</si>
  <si>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</si>
  <si>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</si>
  <si>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</si>
  <si>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</si>
  <si>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</si>
  <si>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</si>
  <si>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</si>
  <si>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</si>
  <si>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</si>
  <si>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</si>
  <si>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</si>
  <si>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</si>
  <si>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</si>
  <si>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</si>
  <si>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</si>
  <si>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</si>
  <si>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</si>
  <si>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</si>
  <si>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</si>
  <si>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</si>
  <si>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</si>
  <si>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</si>
  <si>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</si>
  <si>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</si>
  <si>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</si>
  <si>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</si>
  <si>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</si>
  <si>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</si>
  <si>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</si>
  <si>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</si>
  <si>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</si>
  <si>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</si>
  <si>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</si>
  <si>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</si>
  <si>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</si>
  <si>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</si>
  <si>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</si>
  <si>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</si>
  <si>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</si>
  <si>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</si>
  <si>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</si>
  <si>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</si>
  <si>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</si>
  <si>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</si>
  <si>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</si>
  <si>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</si>
  <si>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</si>
  <si>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</si>
  <si>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</si>
  <si>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</si>
  <si>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</si>
  <si>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</si>
  <si>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</si>
  <si>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</si>
  <si>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</si>
  <si>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</si>
  <si>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</si>
  <si>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</si>
  <si>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</si>
  <si>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</si>
  <si>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</si>
  <si>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</si>
  <si>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</si>
  <si>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</si>
  <si>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</si>
  <si>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</si>
  <si>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</si>
  <si>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</si>
  <si>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</si>
  <si>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</si>
  <si>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</si>
  <si>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</si>
  <si>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</si>
  <si>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</si>
  <si>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</si>
  <si>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</si>
  <si>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</si>
  <si>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</si>
  <si>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</si>
  <si>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</si>
  <si>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</si>
  <si>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</si>
  <si>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</si>
  <si>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</si>
  <si>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</si>
  <si>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</si>
  <si>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</si>
  <si>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</si>
  <si>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</si>
  <si>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</si>
  <si>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</si>
  <si>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</si>
  <si>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</si>
  <si>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</si>
  <si>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</si>
  <si>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</si>
  <si>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</si>
  <si>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</si>
  <si>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</si>
  <si>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</si>
  <si>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</si>
  <si>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</si>
  <si>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</si>
  <si>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</si>
  <si>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</si>
  <si>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</si>
  <si>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</si>
  <si>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</si>
  <si>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</si>
  <si>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</si>
  <si>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</si>
  <si>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</si>
  <si>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</si>
  <si>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</si>
  <si>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</si>
  <si>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</si>
  <si>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</si>
  <si>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</si>
  <si>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</si>
  <si>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</si>
  <si>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</si>
  <si>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</si>
  <si>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</si>
  <si>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</si>
  <si>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</si>
  <si>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</si>
  <si>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</si>
  <si>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</si>
  <si>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</si>
  <si>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</si>
  <si>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</si>
  <si>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</si>
  <si>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</si>
  <si>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</si>
  <si>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</si>
  <si>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</si>
  <si>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</si>
  <si>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</si>
  <si>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</si>
  <si>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</si>
  <si>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</si>
  <si>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</si>
  <si>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</si>
  <si>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</si>
  <si>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</si>
  <si>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</si>
  <si>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</si>
  <si>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</si>
  <si>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</si>
  <si>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</si>
  <si>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</si>
  <si>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</si>
  <si>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</si>
  <si>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</si>
  <si>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</si>
  <si>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</si>
  <si>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</si>
  <si>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</si>
  <si>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</si>
  <si>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</si>
  <si>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</si>
  <si>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</si>
  <si>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</si>
  <si>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</si>
  <si>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</si>
  <si>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</si>
  <si>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</si>
  <si>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</si>
  <si>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</si>
  <si>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</si>
  <si>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</si>
  <si>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</si>
  <si>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</si>
  <si>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</si>
  <si>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</si>
  <si>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</si>
  <si>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</si>
  <si>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</si>
  <si>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</si>
  <si>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</si>
  <si>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</si>
  <si>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</si>
  <si>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</si>
  <si>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</si>
  <si>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</si>
  <si>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</si>
  <si>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</si>
  <si>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</si>
  <si>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</si>
  <si>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</si>
  <si>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</si>
  <si>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</si>
  <si>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</si>
  <si>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</si>
  <si>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</si>
  <si>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</si>
  <si>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</si>
  <si>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</si>
  <si>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</si>
  <si>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</si>
  <si>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</si>
  <si>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</si>
  <si>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</si>
  <si>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</si>
  <si>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</si>
  <si>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</si>
  <si>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</si>
  <si>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</si>
  <si>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</si>
  <si>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</si>
  <si>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</si>
  <si>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</si>
  <si>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</si>
  <si>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</si>
  <si>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</si>
  <si>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</si>
  <si>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</si>
  <si>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</si>
  <si>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</si>
  <si>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</si>
  <si>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</si>
  <si>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</si>
  <si>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</si>
  <si>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</si>
  <si>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</si>
  <si>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</si>
  <si>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</si>
  <si>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</si>
  <si>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</si>
  <si>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</si>
  <si>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</si>
  <si>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</si>
  <si>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</si>
  <si>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</si>
  <si>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</si>
  <si>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</si>
  <si>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</si>
  <si>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</si>
  <si>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</si>
  <si>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</si>
  <si>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</si>
  <si>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</si>
  <si>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</si>
  <si>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</si>
  <si>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</si>
  <si>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</si>
  <si>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</si>
  <si>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</si>
  <si>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</si>
  <si>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</si>
  <si>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</si>
  <si>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</si>
  <si>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</si>
  <si>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</si>
  <si>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</si>
  <si>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</si>
  <si>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</si>
  <si>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</si>
  <si>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</si>
  <si>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</si>
  <si>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</si>
  <si>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</si>
  <si>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</si>
  <si>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</si>
  <si>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</si>
  <si>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</si>
  <si>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</si>
  <si>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</si>
  <si>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</si>
  <si>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</si>
  <si>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</si>
  <si>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</si>
  <si>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</si>
  <si>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</si>
  <si>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</si>
  <si>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</si>
  <si>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</si>
  <si>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</si>
  <si>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</si>
  <si>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</si>
  <si>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</si>
  <si>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</si>
  <si>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</si>
  <si>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</si>
  <si>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</si>
  <si>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</si>
  <si>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</si>
  <si>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</si>
  <si>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</si>
  <si>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</si>
  <si>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</si>
  <si>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</si>
  <si>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</si>
  <si>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</si>
  <si>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</si>
  <si>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</si>
  <si>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</si>
  <si>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</si>
  <si>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</si>
  <si>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</si>
  <si>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</si>
  <si>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</si>
  <si>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</si>
  <si>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</si>
  <si>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</si>
  <si>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</si>
  <si>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</si>
  <si>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</si>
  <si>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</si>
  <si>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</si>
  <si>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</si>
  <si>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</si>
  <si>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</si>
  <si>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</si>
  <si>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</si>
  <si>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</si>
  <si>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</si>
  <si>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</si>
  <si>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</si>
  <si>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</si>
  <si>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</si>
  <si>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</si>
  <si>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</si>
  <si>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</si>
  <si>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</si>
  <si>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</si>
  <si>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</si>
  <si>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</si>
  <si>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</si>
  <si>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</si>
  <si>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</si>
  <si>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</si>
  <si>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</si>
  <si>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</si>
  <si>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</si>
  <si>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</si>
  <si>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</si>
  <si>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</si>
  <si>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</si>
  <si>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</si>
  <si>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</si>
  <si>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</si>
  <si>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</si>
  <si>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</si>
  <si>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</si>
  <si>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</si>
  <si>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</si>
  <si>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</si>
  <si>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</si>
  <si>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</si>
  <si>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</si>
  <si>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</si>
  <si>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</si>
  <si>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</si>
  <si>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</si>
  <si>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</si>
  <si>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</si>
  <si>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</si>
  <si>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</si>
  <si>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</si>
  <si>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</si>
  <si>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</si>
  <si>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</si>
  <si>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</si>
  <si>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</si>
  <si>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</si>
  <si>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</si>
  <si>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</si>
  <si>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</si>
  <si>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</si>
  <si>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</si>
  <si>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</si>
  <si>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</si>
  <si>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</si>
  <si>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</si>
  <si>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</si>
  <si>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</si>
  <si>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</si>
  <si>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</si>
  <si>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</si>
  <si>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</si>
  <si>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</si>
  <si>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</si>
  <si>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</si>
  <si>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</si>
  <si>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</si>
  <si>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</si>
  <si>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</si>
  <si>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</si>
  <si>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</si>
  <si>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</si>
  <si>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</si>
  <si>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</si>
  <si>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</si>
  <si>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</si>
  <si>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</si>
  <si>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</si>
  <si>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</si>
  <si>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</si>
  <si>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</si>
  <si>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</si>
  <si>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</si>
  <si>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</si>
  <si>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</si>
  <si>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</si>
  <si>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</si>
  <si>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</si>
  <si>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</si>
  <si>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</si>
  <si>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</si>
  <si>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</si>
  <si>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</si>
  <si>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</si>
  <si>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</si>
  <si>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</si>
  <si>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</si>
  <si>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</si>
  <si>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</si>
  <si>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</si>
  <si>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</si>
  <si>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</si>
  <si>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</si>
  <si>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</si>
  <si>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</si>
  <si>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</si>
  <si>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</si>
  <si>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</si>
  <si>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</si>
  <si>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</si>
  <si>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</si>
  <si>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</si>
  <si>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</si>
  <si>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</si>
  <si>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</si>
  <si>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</si>
  <si>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</si>
  <si>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</si>
  <si>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</si>
  <si>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</si>
  <si>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</si>
  <si>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</si>
  <si>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</si>
  <si>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</si>
  <si>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</si>
  <si>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</si>
  <si>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</si>
  <si>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</si>
  <si>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</si>
  <si>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</si>
  <si>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</si>
  <si>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</si>
  <si>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</si>
  <si>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</si>
  <si>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</si>
  <si>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</si>
  <si>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</si>
  <si>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</si>
  <si>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</si>
  <si>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</si>
  <si>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</si>
  <si>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</si>
  <si>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</si>
  <si>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</si>
  <si>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</si>
  <si>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</si>
  <si>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</si>
  <si>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</si>
  <si>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</si>
  <si>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</si>
  <si>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</si>
  <si>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</si>
  <si>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</si>
  <si>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</si>
  <si>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</si>
  <si>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</si>
  <si>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</si>
  <si>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</si>
  <si>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</si>
  <si>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</si>
  <si>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</si>
  <si>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</si>
  <si>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</si>
  <si>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</si>
  <si>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</si>
  <si>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</si>
  <si>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</si>
  <si>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</si>
  <si>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</si>
  <si>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</si>
  <si>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</si>
  <si>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</si>
  <si>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</si>
  <si>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</si>
  <si>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</si>
  <si>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</si>
  <si>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</si>
  <si>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</si>
  <si>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</si>
  <si>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</si>
  <si>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</si>
  <si>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</si>
  <si>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</si>
  <si>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</si>
  <si>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</si>
  <si>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</si>
  <si>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</si>
  <si>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</si>
  <si>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</si>
  <si>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</si>
  <si>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</si>
  <si>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</si>
  <si>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</si>
  <si>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</si>
  <si>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</si>
  <si>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</si>
  <si>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</si>
  <si>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</si>
  <si>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</si>
  <si>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</si>
  <si>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</si>
  <si>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</si>
  <si>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</si>
  <si>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</si>
  <si>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</si>
  <si>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</si>
  <si>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</si>
  <si>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</si>
  <si>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</si>
  <si>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</si>
  <si>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</si>
  <si>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</si>
  <si>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</si>
  <si>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</si>
  <si>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</si>
  <si>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</si>
  <si>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</si>
  <si>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</si>
  <si>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</si>
  <si>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</si>
  <si>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</si>
  <si>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</si>
  <si>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</si>
  <si>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</si>
  <si>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</si>
  <si>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</si>
  <si>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</si>
  <si>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</si>
  <si>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</si>
  <si>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</si>
  <si>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</si>
  <si>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</si>
  <si>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</si>
  <si>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</si>
  <si>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</si>
  <si>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</si>
  <si>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</si>
  <si>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</si>
  <si>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</si>
  <si>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</si>
  <si>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</si>
  <si>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</si>
  <si>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</si>
  <si>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</si>
  <si>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</si>
  <si>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</si>
  <si>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</si>
  <si>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</si>
  <si>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</si>
  <si>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</si>
  <si>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</si>
  <si>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</si>
  <si>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</si>
  <si>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</si>
  <si>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</si>
  <si>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</si>
  <si>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</si>
  <si>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</si>
  <si>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</si>
  <si>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</si>
  <si>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</si>
  <si>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</si>
  <si>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</si>
  <si>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</si>
  <si>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</si>
  <si>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</si>
  <si>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</si>
  <si>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</si>
  <si>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</si>
  <si>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</si>
  <si>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</si>
  <si>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</si>
  <si>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</si>
  <si>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</si>
  <si>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</si>
  <si>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</si>
  <si>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</si>
  <si>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</si>
  <si>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</si>
  <si>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</si>
  <si>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</si>
  <si>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</si>
  <si>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</si>
  <si>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</si>
  <si>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</si>
  <si>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</si>
  <si>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</si>
  <si>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</si>
  <si>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</si>
  <si>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</si>
  <si>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</si>
  <si>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</si>
  <si>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</si>
  <si>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</si>
  <si>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</si>
  <si>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</si>
  <si>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</si>
  <si>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</si>
  <si>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</si>
  <si>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</si>
  <si>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</si>
  <si>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</si>
  <si>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</si>
  <si>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</si>
  <si>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</si>
  <si>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</si>
  <si>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</si>
  <si>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</si>
  <si>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</si>
  <si>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</si>
  <si>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</si>
  <si>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</si>
  <si>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</si>
  <si>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</si>
  <si>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</si>
  <si>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</si>
  <si>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</si>
  <si>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</si>
  <si>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</si>
  <si>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</si>
  <si>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</si>
  <si>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</si>
  <si>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</si>
  <si>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</si>
  <si>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</si>
  <si>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</si>
  <si>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</si>
  <si>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</si>
  <si>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</si>
  <si>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</si>
  <si>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</si>
  <si>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</si>
  <si>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</si>
  <si>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</si>
  <si>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</si>
  <si>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</si>
  <si>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</si>
  <si>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</si>
  <si>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</si>
  <si>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</si>
  <si>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</si>
  <si>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</si>
  <si>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</si>
  <si>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</si>
  <si>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</si>
  <si>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</si>
  <si>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</si>
  <si>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</si>
  <si>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</si>
  <si>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</si>
  <si>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</si>
  <si>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</si>
  <si>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</si>
  <si>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</si>
  <si>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</si>
  <si>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</si>
  <si>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</si>
  <si>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</si>
  <si>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</si>
  <si>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</si>
  <si>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</si>
  <si>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</si>
  <si>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</si>
  <si>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</si>
  <si>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</si>
  <si>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</si>
  <si>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</si>
  <si>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</si>
  <si>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</si>
  <si>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</si>
  <si>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</si>
  <si>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</si>
  <si>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</si>
  <si>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</si>
  <si>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</si>
  <si>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</si>
  <si>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</si>
  <si>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</si>
  <si>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</si>
  <si>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</si>
  <si>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</si>
  <si>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</si>
  <si>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</si>
  <si>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</si>
  <si>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</si>
  <si>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</si>
  <si>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</si>
  <si>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</si>
  <si>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</si>
  <si>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</si>
  <si>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</si>
  <si>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</si>
  <si>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</si>
  <si>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</si>
  <si>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</si>
  <si>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</si>
  <si>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</si>
  <si>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</si>
  <si>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</si>
  <si>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</si>
  <si>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</si>
  <si>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</si>
  <si>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</si>
  <si>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</si>
  <si>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</si>
  <si>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</si>
  <si>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</si>
  <si>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</si>
  <si>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</si>
  <si>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</si>
  <si>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</si>
  <si>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</si>
  <si>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</si>
  <si>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</si>
  <si>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</si>
  <si>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</si>
  <si>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</si>
  <si>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</si>
  <si>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</si>
  <si>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</si>
  <si>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</si>
  <si>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</si>
  <si>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</si>
  <si>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</si>
  <si>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</si>
  <si>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</si>
  <si>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</si>
  <si>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</si>
  <si>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</si>
  <si>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</si>
  <si>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</si>
  <si>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</si>
  <si>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</si>
  <si>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</si>
  <si>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</si>
  <si>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</si>
  <si>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</si>
  <si>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</si>
  <si>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</si>
  <si>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</si>
  <si>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</si>
  <si>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</si>
  <si>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</si>
  <si>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</si>
  <si>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</si>
  <si>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</si>
  <si>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</si>
  <si>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</si>
  <si>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</si>
  <si>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</si>
  <si>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</si>
  <si>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</si>
  <si>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</si>
  <si>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</si>
  <si>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</si>
  <si>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</si>
  <si>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</si>
  <si>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</si>
  <si>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</si>
  <si>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</si>
  <si>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</si>
  <si>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</si>
  <si>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</si>
  <si>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</si>
  <si>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</si>
  <si>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</si>
  <si>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</si>
  <si>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</si>
  <si>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</si>
  <si>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</si>
  <si>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</si>
  <si>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</si>
  <si>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</si>
  <si>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</si>
  <si>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</si>
  <si>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</si>
  <si>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</si>
  <si>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</si>
  <si>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</si>
  <si>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</si>
  <si>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</si>
  <si>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</si>
  <si>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</si>
  <si>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</si>
  <si>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</si>
  <si>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</si>
  <si>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</si>
  <si>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</si>
  <si>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</si>
  <si>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</si>
  <si>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</si>
  <si>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</si>
  <si>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</si>
  <si>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</si>
  <si>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</si>
  <si>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</si>
  <si>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</si>
  <si>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</si>
  <si>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</si>
  <si>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</si>
  <si>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</si>
  <si>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</si>
  <si>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</si>
  <si>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</si>
  <si>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</si>
  <si>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</si>
  <si>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</si>
  <si>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</si>
  <si>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</si>
  <si>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</si>
  <si>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</si>
  <si>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</si>
  <si>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</si>
  <si>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</si>
  <si>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</si>
  <si>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</si>
  <si>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</si>
  <si>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</si>
  <si>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</si>
  <si>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</si>
  <si>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</si>
  <si>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</si>
  <si>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</si>
  <si>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</si>
  <si>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</si>
  <si>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</si>
  <si>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</si>
  <si>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</si>
  <si>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</si>
  <si>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</si>
  <si>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</si>
  <si>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</si>
  <si>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</si>
  <si>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</si>
  <si>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</si>
  <si>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</si>
  <si>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</si>
  <si>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</si>
  <si>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</si>
  <si>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</si>
  <si>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</si>
  <si>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</si>
  <si>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</si>
  <si>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</si>
  <si>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</si>
  <si>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</si>
  <si>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</si>
  <si>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</si>
  <si>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</si>
  <si>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</si>
  <si>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</si>
  <si>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</si>
  <si>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</si>
  <si>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</si>
  <si>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</si>
  <si>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</si>
  <si>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</si>
  <si>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</si>
  <si>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</si>
  <si>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</si>
  <si>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</si>
  <si>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</si>
  <si>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</si>
  <si>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</si>
  <si>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</si>
  <si>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</si>
  <si>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</si>
  <si>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</si>
  <si>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</si>
  <si>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</si>
  <si>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</si>
  <si>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</si>
  <si>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</si>
  <si>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</si>
  <si>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</si>
  <si>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</si>
  <si>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</si>
  <si>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</si>
  <si>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</si>
  <si>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</si>
  <si>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</si>
  <si>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</si>
  <si>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</si>
  <si>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</si>
  <si>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</si>
  <si>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</si>
  <si>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</si>
  <si>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</si>
  <si>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</si>
  <si>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</si>
  <si>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</si>
  <si>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</si>
  <si>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</si>
  <si>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</si>
  <si>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</si>
  <si>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</si>
  <si>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</si>
  <si>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</si>
  <si>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</si>
  <si>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</si>
  <si>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</si>
  <si>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</si>
  <si>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</si>
  <si>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</si>
  <si>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</si>
  <si>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</si>
  <si>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</si>
  <si>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</si>
  <si>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</si>
  <si>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</si>
  <si>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</si>
  <si>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</si>
  <si>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</si>
  <si>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</si>
  <si>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</si>
  <si>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</si>
  <si>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</si>
  <si>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</si>
  <si>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</si>
  <si>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</si>
  <si>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</si>
  <si>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</si>
  <si>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</si>
  <si>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</si>
  <si>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</si>
  <si>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</si>
  <si>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</si>
  <si>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</si>
  <si>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</si>
  <si>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</si>
  <si>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</si>
  <si>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</si>
  <si>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</si>
  <si>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</si>
  <si>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</si>
  <si>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</si>
  <si>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</si>
  <si>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</si>
  <si>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</si>
  <si>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</si>
  <si>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</si>
  <si>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</si>
  <si>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</si>
  <si>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</si>
  <si>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</si>
  <si>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</si>
  <si>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</si>
  <si>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</si>
  <si>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</si>
  <si>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</si>
  <si>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</si>
  <si>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</si>
  <si>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</si>
  <si>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</si>
  <si>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</si>
  <si>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</si>
  <si>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</si>
  <si>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</si>
  <si>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</si>
  <si>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</si>
  <si>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</si>
  <si>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</si>
  <si>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</si>
  <si>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</si>
  <si>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</si>
  <si>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</si>
  <si>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</si>
  <si>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</si>
  <si>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</si>
  <si>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</si>
  <si>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</si>
  <si>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</si>
  <si>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</si>
  <si>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</si>
  <si>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</si>
  <si>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</si>
  <si>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</si>
  <si>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</si>
  <si>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</si>
  <si>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</si>
  <si>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</si>
  <si>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</si>
  <si>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</si>
  <si>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</si>
  <si>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</si>
  <si>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</si>
  <si>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</si>
  <si>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</si>
  <si>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</si>
  <si>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</si>
  <si>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</si>
  <si>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</si>
  <si>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</si>
  <si>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</si>
  <si>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</si>
  <si>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</si>
  <si>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</si>
  <si>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</si>
  <si>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</si>
  <si>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</si>
  <si>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</si>
  <si>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</si>
  <si>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</si>
  <si>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</si>
  <si>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</si>
  <si>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</si>
  <si>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</si>
  <si>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</si>
  <si>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</si>
  <si>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</si>
  <si>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</si>
  <si>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</si>
  <si>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</si>
  <si>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</si>
  <si>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</si>
  <si>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</si>
  <si>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</si>
  <si>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</si>
  <si>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</si>
  <si>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</si>
  <si>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</si>
  <si>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</si>
  <si>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</si>
  <si>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</si>
  <si>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</si>
  <si>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</si>
  <si>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</si>
  <si>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</si>
  <si>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</si>
  <si>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</si>
  <si>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</si>
  <si>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</si>
  <si>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</si>
  <si>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</si>
  <si>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</si>
  <si>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</si>
  <si>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</si>
  <si>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</si>
  <si>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</si>
  <si>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</si>
  <si>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</si>
  <si>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</si>
  <si>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</si>
  <si>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</si>
  <si>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</si>
  <si>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</si>
  <si>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</si>
  <si>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</si>
  <si>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</si>
  <si>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</si>
  <si>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</si>
  <si>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</si>
  <si>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</si>
  <si>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</si>
  <si>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</si>
  <si>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</si>
  <si>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</si>
  <si>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</si>
  <si>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</si>
  <si>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</si>
  <si>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</si>
  <si>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</si>
  <si>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</si>
  <si>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</si>
  <si>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</si>
  <si>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</si>
  <si>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</si>
  <si>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</si>
  <si>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</si>
  <si>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</si>
  <si>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</si>
  <si>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</si>
  <si>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</si>
  <si>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</si>
  <si>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</si>
  <si>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</si>
  <si>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</si>
  <si>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</si>
  <si>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</si>
  <si>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</si>
  <si>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</si>
  <si>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</si>
  <si>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</si>
  <si>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</si>
  <si>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</si>
  <si>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</si>
  <si>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</si>
  <si>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</si>
  <si>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</si>
  <si>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</si>
  <si>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</si>
  <si>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</si>
  <si>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</si>
  <si>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</si>
  <si>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</si>
  <si>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</si>
  <si>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</si>
  <si>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</si>
  <si>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</si>
  <si>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</si>
  <si>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</si>
  <si>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</si>
  <si>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</si>
  <si>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</si>
  <si>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</si>
  <si>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</si>
  <si>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</si>
  <si>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</si>
  <si>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</si>
  <si>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</si>
  <si>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</si>
  <si>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</si>
  <si>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</si>
  <si>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</si>
  <si>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</si>
  <si>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</si>
  <si>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</si>
  <si>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</si>
  <si>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</si>
  <si>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</si>
  <si>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</si>
  <si>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</si>
  <si>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</si>
  <si>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</si>
  <si>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</si>
  <si>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</si>
  <si>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</si>
  <si>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</si>
  <si>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</si>
  <si>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</si>
  <si>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</si>
  <si>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</si>
  <si>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</si>
  <si>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</si>
  <si>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</si>
  <si>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</si>
  <si>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</si>
  <si>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</si>
  <si>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</si>
  <si>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</si>
  <si>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</si>
  <si>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</si>
  <si>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</si>
  <si>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</si>
  <si>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</si>
  <si>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</si>
  <si>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</si>
  <si>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</si>
  <si>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</si>
  <si>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</si>
  <si>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</si>
  <si>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</si>
  <si>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</si>
  <si>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</si>
  <si>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</si>
  <si>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</si>
  <si>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</si>
  <si>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</si>
  <si>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</si>
  <si>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</si>
  <si>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</si>
  <si>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</si>
  <si>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</si>
  <si>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</si>
  <si>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</si>
  <si>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</si>
  <si>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</si>
  <si>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</si>
  <si>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</si>
  <si>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</si>
  <si>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</si>
  <si>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</si>
  <si>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</si>
  <si>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</si>
  <si>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</si>
  <si>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</si>
  <si>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</si>
  <si>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</si>
  <si>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</si>
  <si>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</si>
  <si>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</si>
  <si>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</si>
  <si>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</si>
  <si>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</si>
  <si>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</si>
  <si>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</si>
  <si>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</si>
  <si>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</si>
  <si>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</si>
  <si>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</si>
  <si>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</si>
  <si>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</si>
  <si>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</si>
  <si>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</si>
  <si>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</si>
  <si>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</si>
  <si>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</si>
  <si>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</si>
  <si>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</si>
  <si>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</si>
  <si>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</si>
  <si>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</si>
  <si>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</si>
  <si>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</si>
  <si>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</si>
  <si>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</si>
  <si>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</si>
  <si>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</si>
  <si>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</si>
  <si>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</si>
  <si>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</si>
  <si>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</si>
  <si>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</si>
  <si>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</si>
  <si>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</si>
  <si>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</si>
  <si>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</si>
  <si>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</si>
  <si>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</si>
  <si>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</si>
  <si>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</si>
  <si>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</si>
  <si>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</si>
  <si>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</si>
  <si>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</si>
  <si>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</si>
  <si>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</si>
  <si>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</si>
  <si>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</si>
  <si>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</si>
  <si>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</si>
  <si>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</si>
  <si>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</si>
  <si>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</si>
  <si>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</si>
  <si>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</si>
  <si>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</si>
  <si>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</si>
  <si>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</si>
  <si>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</si>
  <si>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</si>
  <si>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</si>
  <si>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</si>
  <si>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</si>
  <si>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</si>
  <si>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</si>
  <si>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</si>
  <si>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</si>
  <si>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</si>
  <si>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</si>
  <si>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</si>
  <si>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</si>
  <si>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</si>
  <si>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</si>
  <si>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</si>
  <si>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</si>
  <si>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</si>
  <si>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</si>
  <si>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</si>
  <si>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</si>
  <si>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</si>
  <si>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</si>
  <si>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</si>
  <si>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</si>
  <si>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</si>
  <si>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</si>
  <si>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</si>
  <si>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</si>
  <si>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</si>
  <si>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</si>
  <si>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</si>
  <si>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</si>
  <si>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</si>
  <si>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</si>
  <si>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</si>
  <si>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</si>
  <si>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</si>
  <si>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</si>
  <si>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</si>
  <si>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</si>
  <si>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</si>
  <si>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</si>
  <si>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</si>
  <si>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</si>
  <si>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</si>
  <si>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</si>
  <si>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</si>
  <si>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</si>
  <si>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</si>
  <si>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</si>
  <si>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</si>
  <si>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</si>
  <si>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</si>
  <si>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</si>
  <si>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</si>
  <si>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</si>
  <si>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</si>
  <si>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</si>
  <si>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</si>
  <si>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</si>
  <si>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</si>
  <si>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</si>
  <si>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</si>
  <si>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</si>
  <si>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</si>
  <si>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</si>
  <si>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</si>
  <si>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</si>
  <si>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</si>
  <si>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</si>
  <si>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</si>
  <si>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</si>
  <si>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</si>
  <si>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</si>
  <si>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</si>
  <si>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</si>
  <si>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</si>
  <si>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</si>
  <si>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</si>
  <si>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</si>
  <si>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</si>
  <si>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</si>
  <si>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</si>
  <si>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</si>
  <si>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</si>
  <si>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</si>
  <si>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</si>
  <si>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</si>
  <si>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</si>
  <si>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</si>
  <si>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</si>
  <si>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</si>
  <si>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</si>
  <si>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</si>
  <si>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</si>
  <si>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</si>
  <si>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</si>
  <si>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</si>
  <si>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</si>
  <si>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</si>
  <si>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</si>
  <si>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</si>
  <si>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</si>
  <si>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</si>
  <si>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</si>
  <si>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</si>
  <si>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</si>
  <si>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</si>
  <si>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</si>
  <si>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</si>
  <si>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</si>
  <si>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</si>
  <si>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</si>
  <si>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</si>
  <si>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</si>
  <si>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</si>
  <si>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</si>
  <si>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</si>
  <si>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</si>
  <si>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</si>
  <si>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</si>
  <si>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</si>
  <si>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</si>
  <si>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</si>
  <si>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</si>
  <si>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</si>
  <si>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</si>
  <si>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</si>
  <si>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</si>
  <si>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</si>
  <si>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</si>
  <si>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</si>
  <si>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</si>
  <si>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</si>
  <si>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</si>
  <si>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</si>
  <si>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</si>
  <si>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</si>
  <si>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</si>
  <si>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</si>
  <si>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</si>
  <si>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</si>
  <si>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</si>
  <si>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</si>
  <si>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</si>
  <si>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</si>
  <si>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</si>
  <si>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</si>
  <si>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</si>
  <si>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</si>
  <si>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</si>
  <si>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</si>
  <si>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</si>
  <si>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</si>
  <si>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</si>
  <si>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</si>
  <si>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</si>
  <si>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</si>
  <si>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</si>
  <si>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</si>
  <si>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</si>
  <si>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</si>
  <si>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</si>
  <si>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</si>
  <si>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</si>
  <si>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</si>
  <si>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</si>
  <si>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</si>
  <si>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</si>
  <si>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</si>
  <si>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</si>
  <si>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</si>
  <si>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</si>
  <si>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</si>
  <si>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</si>
  <si>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</si>
  <si>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</si>
  <si>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</si>
  <si>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</si>
  <si>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</si>
  <si>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</si>
  <si>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</si>
  <si>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</si>
  <si>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</si>
  <si>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</si>
  <si>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</si>
  <si>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</si>
  <si>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</si>
  <si>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</si>
  <si>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</si>
  <si>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</si>
  <si>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</si>
  <si>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</si>
  <si>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</si>
  <si>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</si>
  <si>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</si>
  <si>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</si>
  <si>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</si>
  <si>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</si>
  <si>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</si>
  <si>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</si>
  <si>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</si>
  <si>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</si>
  <si>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</si>
  <si>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</si>
  <si>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</si>
  <si>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</si>
  <si>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</si>
  <si>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</si>
  <si>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</si>
  <si>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</si>
  <si>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</si>
  <si>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</si>
  <si>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</si>
  <si>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</si>
  <si>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</si>
  <si>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</si>
  <si>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</si>
  <si>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</si>
  <si>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</si>
  <si>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</si>
  <si>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</si>
  <si>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</si>
  <si>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</si>
  <si>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</si>
  <si>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</si>
  <si>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</si>
  <si>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</si>
  <si>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</si>
  <si>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</si>
  <si>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</si>
  <si>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</si>
  <si>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</si>
  <si>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</si>
  <si>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</si>
  <si>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</si>
  <si>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</si>
  <si>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</si>
  <si>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</si>
  <si>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</si>
  <si>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</si>
  <si>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</si>
  <si>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</si>
  <si>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</si>
  <si>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</si>
  <si>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</si>
  <si>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</si>
  <si>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</si>
  <si>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</si>
  <si>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</si>
  <si>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</si>
  <si>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</si>
  <si>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</si>
  <si>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</si>
  <si>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</si>
  <si>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</si>
  <si>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</si>
  <si>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</si>
  <si>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</si>
  <si>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</si>
  <si>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</si>
  <si>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</si>
  <si>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</si>
  <si>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</si>
  <si>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</si>
  <si>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</si>
  <si>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</si>
  <si>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</si>
  <si>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</si>
  <si>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</si>
  <si>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</si>
  <si>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</si>
  <si>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</si>
  <si>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</si>
  <si>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</si>
  <si>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</si>
  <si>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</si>
  <si>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</si>
  <si>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</si>
  <si>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</si>
  <si>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</si>
  <si>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</si>
  <si>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</si>
  <si>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</si>
  <si>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</si>
  <si>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</si>
  <si>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</si>
  <si>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</si>
  <si>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</si>
  <si>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</si>
  <si>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</si>
  <si>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</si>
  <si>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</si>
  <si>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</si>
  <si>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</si>
  <si>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</si>
  <si>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</si>
  <si>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</si>
  <si>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</si>
  <si>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</si>
  <si>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</si>
  <si>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</si>
  <si>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</si>
  <si>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</si>
  <si>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</si>
  <si>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</si>
  <si>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</si>
  <si>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</si>
  <si>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</si>
  <si>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</si>
  <si>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</si>
  <si>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</si>
  <si>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</si>
  <si>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</si>
  <si>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</si>
  <si>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</si>
  <si>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</si>
  <si>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</si>
  <si>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</si>
  <si>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</si>
  <si>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</si>
  <si>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</si>
  <si>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</si>
  <si>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</si>
  <si>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</si>
  <si>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</si>
  <si>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</si>
  <si>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</si>
  <si>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</si>
  <si>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</si>
  <si>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</si>
  <si>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</si>
  <si>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</si>
  <si>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</si>
  <si>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</si>
  <si>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</si>
  <si>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</si>
  <si>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</si>
  <si>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</si>
  <si>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</si>
  <si>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</si>
  <si>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</si>
  <si>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</si>
  <si>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</si>
  <si>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</si>
  <si>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</si>
  <si>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</si>
  <si>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</si>
  <si>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</si>
  <si>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</si>
  <si>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</si>
  <si>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</si>
  <si>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</si>
  <si>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</si>
  <si>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</si>
  <si>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</si>
  <si>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</si>
  <si>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</si>
  <si>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</si>
  <si>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</si>
  <si>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</si>
  <si>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</si>
  <si>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</si>
  <si>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</si>
  <si>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</si>
  <si>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</si>
  <si>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</si>
  <si>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</si>
  <si>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</si>
  <si>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</si>
  <si>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</si>
  <si>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</si>
  <si>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</si>
  <si>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</si>
  <si>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</si>
  <si>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</si>
  <si>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</si>
  <si>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</si>
  <si>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</si>
  <si>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</si>
  <si>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</si>
  <si>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</si>
  <si>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</si>
  <si>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</si>
  <si>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</si>
  <si>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</si>
  <si>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</si>
  <si>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</si>
  <si>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</si>
  <si>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</si>
  <si>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</si>
  <si>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</si>
  <si>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</si>
  <si>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</si>
  <si>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</si>
  <si>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</si>
  <si>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</si>
  <si>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</si>
  <si>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</si>
  <si>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</si>
  <si>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</si>
  <si>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</si>
  <si>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</si>
  <si>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</si>
  <si>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</si>
  <si>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</si>
  <si>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</si>
  <si>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</si>
  <si>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</si>
  <si>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</si>
  <si>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</si>
  <si>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</si>
  <si>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</si>
  <si>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</si>
  <si>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</si>
  <si>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</si>
  <si>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</si>
  <si>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</si>
  <si>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</si>
  <si>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</si>
  <si>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</si>
  <si>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</si>
  <si>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</si>
  <si>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</si>
  <si>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</si>
  <si>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</si>
  <si>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</si>
  <si>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</si>
  <si>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</si>
  <si>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</si>
  <si>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</si>
  <si>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</si>
  <si>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</si>
  <si>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</si>
  <si>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</si>
  <si>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</si>
  <si>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</si>
  <si>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</si>
  <si>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</si>
  <si>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</si>
  <si>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</si>
  <si>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</si>
  <si>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</si>
  <si>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</si>
  <si>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</si>
  <si>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</si>
  <si>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</si>
  <si>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</si>
  <si>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</si>
  <si>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</si>
  <si>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</si>
  <si>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</si>
  <si>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</si>
  <si>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</si>
  <si>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</si>
  <si>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</si>
  <si>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</si>
  <si>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</si>
  <si>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</si>
  <si>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</si>
  <si>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</si>
  <si>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</si>
  <si>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</si>
  <si>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</si>
  <si>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</si>
  <si>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</si>
  <si>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</si>
  <si>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</si>
  <si>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</si>
  <si>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</si>
  <si>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</si>
  <si>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</si>
  <si>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</si>
  <si>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</si>
  <si>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</si>
  <si>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</si>
  <si>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</si>
  <si>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</si>
  <si>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</si>
  <si>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</si>
  <si>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</si>
  <si>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</si>
  <si>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</si>
  <si>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</si>
  <si>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</si>
  <si>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</si>
  <si>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</si>
  <si>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</si>
  <si>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</si>
  <si>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</si>
  <si>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</si>
  <si>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</si>
  <si>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</si>
  <si>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</si>
  <si>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</si>
  <si>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</si>
  <si>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</si>
  <si>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</si>
  <si>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</si>
  <si>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</si>
  <si>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</si>
  <si>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</si>
  <si>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</si>
  <si>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</si>
  <si>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</si>
  <si>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</si>
  <si>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</si>
  <si>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</si>
  <si>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</si>
  <si>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</si>
  <si>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</si>
  <si>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</si>
  <si>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</si>
  <si>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</si>
  <si>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</si>
  <si>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</si>
  <si>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</si>
  <si>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</si>
  <si>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</si>
  <si>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</si>
  <si>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</si>
  <si>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</si>
  <si>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</si>
  <si>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</si>
  <si>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</si>
  <si>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</si>
  <si>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</si>
  <si>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</si>
  <si>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</si>
  <si>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</si>
  <si>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</si>
  <si>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</si>
  <si>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</si>
  <si>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</si>
  <si>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</si>
  <si>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</si>
  <si>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</si>
  <si>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</si>
  <si>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</si>
  <si>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</si>
  <si>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</si>
  <si>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</si>
  <si>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</si>
  <si>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</si>
  <si>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</si>
  <si>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</si>
  <si>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</si>
  <si>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</si>
  <si>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</si>
  <si>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</si>
  <si>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</si>
  <si>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</si>
  <si>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</si>
  <si>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</si>
  <si>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</si>
  <si>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</si>
  <si>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</si>
  <si>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</si>
  <si>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</si>
  <si>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</si>
  <si>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</si>
  <si>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</si>
  <si>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</si>
  <si>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</si>
  <si>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</si>
  <si>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</si>
  <si>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</si>
  <si>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</si>
  <si>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</si>
  <si>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</si>
  <si>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</si>
  <si>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</si>
  <si>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</si>
  <si>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</si>
  <si>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</si>
  <si>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</si>
  <si>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</si>
  <si>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</si>
  <si>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</si>
  <si>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</si>
  <si>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</si>
  <si>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</si>
  <si>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</si>
  <si>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</si>
  <si>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</si>
  <si>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</si>
  <si>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</si>
  <si>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</si>
  <si>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</si>
  <si>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</si>
  <si>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</si>
  <si>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</si>
  <si>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</si>
  <si>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</si>
  <si>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</si>
  <si>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</si>
  <si>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</si>
  <si>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</si>
  <si>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</si>
  <si>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</si>
  <si>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</si>
  <si>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</si>
  <si>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</si>
  <si>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</si>
  <si>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</si>
  <si>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</si>
  <si>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</si>
  <si>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</si>
  <si>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</si>
  <si>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</si>
  <si>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</si>
  <si>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</si>
  <si>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</si>
  <si>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</si>
  <si>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</si>
  <si>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</si>
  <si>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</si>
  <si>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</si>
  <si>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</si>
  <si>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</si>
  <si>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</si>
  <si>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</si>
  <si>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</si>
  <si>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</si>
  <si>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</si>
  <si>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</si>
  <si>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</si>
  <si>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</si>
  <si>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</si>
  <si>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</si>
  <si>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</si>
  <si>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</si>
  <si>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</si>
  <si>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</si>
  <si>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</si>
  <si>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</si>
  <si>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</si>
  <si>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</si>
  <si>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</si>
  <si>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</si>
  <si>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</si>
  <si>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</si>
  <si>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</si>
  <si>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</si>
  <si>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</si>
  <si>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</si>
  <si>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</si>
  <si>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</si>
  <si>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</si>
  <si>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</si>
  <si>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</si>
  <si>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</si>
  <si>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</si>
  <si>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</si>
  <si>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</si>
  <si>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</si>
  <si>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</si>
  <si>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</si>
  <si>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</si>
  <si>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</si>
  <si>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</si>
  <si>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</si>
  <si>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</si>
  <si>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</si>
  <si>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</si>
  <si>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</si>
  <si>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</si>
  <si>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</si>
  <si>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</si>
  <si>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</si>
  <si>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</si>
  <si>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</si>
  <si>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</si>
  <si>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</si>
  <si>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</si>
  <si>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</si>
  <si>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</si>
  <si>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</si>
  <si>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</si>
  <si>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</si>
  <si>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</si>
  <si>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</si>
  <si>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</si>
  <si>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</si>
  <si>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</si>
  <si>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</si>
  <si>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</si>
  <si>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</si>
  <si>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</si>
  <si>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</si>
  <si>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</si>
  <si>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</si>
  <si>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</si>
  <si>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</si>
  <si>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</si>
  <si>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</si>
  <si>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</si>
  <si>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</si>
  <si>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</si>
  <si>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</si>
  <si>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</si>
  <si>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</si>
  <si>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</si>
  <si>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</si>
  <si>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</si>
  <si>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</si>
  <si>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</si>
  <si>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</si>
  <si>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</si>
  <si>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</si>
  <si>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</si>
  <si>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</si>
  <si>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</si>
  <si>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</si>
  <si>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</si>
  <si>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</si>
  <si>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</si>
  <si>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</si>
  <si>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</si>
  <si>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</si>
  <si>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</si>
  <si>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</si>
  <si>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</si>
  <si>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</si>
  <si>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</si>
  <si>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</si>
  <si>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</si>
  <si>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</si>
  <si>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</si>
  <si>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</si>
  <si>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</si>
  <si>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</si>
  <si>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</si>
  <si>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</si>
  <si>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</si>
  <si>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</si>
  <si>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</si>
  <si>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</si>
  <si>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</si>
  <si>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</si>
  <si>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</si>
  <si>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</si>
  <si>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</si>
  <si>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</si>
  <si>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</si>
  <si>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</si>
  <si>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</si>
  <si>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</si>
  <si>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</si>
  <si>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</si>
  <si>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</si>
  <si>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</si>
  <si>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</si>
  <si>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</si>
  <si>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</si>
  <si>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</si>
  <si>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</si>
  <si>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</si>
  <si>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</si>
  <si>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</si>
  <si>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</si>
  <si>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</si>
  <si>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</si>
  <si>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</si>
  <si>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</si>
  <si>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</si>
  <si>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</si>
  <si>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</si>
  <si>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</si>
  <si>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</si>
  <si>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</si>
  <si>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</si>
  <si>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</si>
  <si>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</si>
  <si>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</si>
  <si>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</si>
  <si>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</si>
  <si>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</si>
  <si>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</si>
  <si>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</si>
  <si>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</si>
  <si>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</si>
  <si>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</si>
  <si>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</si>
  <si>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</si>
  <si>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</si>
  <si>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</si>
  <si>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</si>
  <si>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</si>
  <si>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</si>
  <si>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</si>
  <si>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</si>
  <si>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</si>
  <si>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</si>
  <si>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</si>
  <si>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</si>
  <si>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</si>
  <si>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</si>
  <si>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</si>
  <si>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</si>
  <si>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</si>
  <si>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</si>
  <si>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</si>
  <si>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</si>
  <si>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</si>
  <si>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</si>
  <si>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</si>
  <si>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</si>
  <si>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</si>
  <si>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</si>
  <si>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</si>
  <si>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</si>
  <si>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</si>
  <si>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</si>
  <si>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</si>
  <si>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</si>
  <si>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</si>
  <si>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</si>
  <si>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</si>
  <si>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</si>
  <si>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</si>
  <si>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</si>
  <si>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</si>
  <si>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</si>
  <si>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</si>
  <si>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</si>
  <si>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</si>
  <si>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</si>
  <si>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</si>
  <si>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</si>
  <si>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</si>
  <si>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</si>
  <si>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</si>
  <si>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</si>
  <si>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</si>
  <si>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</si>
  <si>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</si>
  <si>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</si>
  <si>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</si>
  <si>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</si>
  <si>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</si>
  <si>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</si>
  <si>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</si>
  <si>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</si>
  <si>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</si>
  <si>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</si>
  <si>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</si>
  <si>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</si>
  <si>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</si>
  <si>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</si>
  <si>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</si>
  <si>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</si>
  <si>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</si>
  <si>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</si>
  <si>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</si>
  <si>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</si>
  <si>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</si>
  <si>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</si>
  <si>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</si>
  <si>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</si>
  <si>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</si>
  <si>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</si>
  <si>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</si>
  <si>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</si>
  <si>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</si>
  <si>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</si>
  <si>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</si>
  <si>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</si>
  <si>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</si>
  <si>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</si>
  <si>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</si>
  <si>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</si>
  <si>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</si>
  <si>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</si>
  <si>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</si>
  <si>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</si>
  <si>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</si>
  <si>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</si>
  <si>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</si>
  <si>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</si>
  <si>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</si>
  <si>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</si>
  <si>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</si>
  <si>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</si>
  <si>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</si>
  <si>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</si>
  <si>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</si>
  <si>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</si>
  <si>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</si>
  <si>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</si>
  <si>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</si>
  <si>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</si>
  <si>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</si>
  <si>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</si>
  <si>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</si>
  <si>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</si>
  <si>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</si>
  <si>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</si>
  <si>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</si>
  <si>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</si>
  <si>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</si>
  <si>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</si>
  <si>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</si>
  <si>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</si>
  <si>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</si>
  <si>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</si>
  <si>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</si>
  <si>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</si>
  <si>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</si>
  <si>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</si>
  <si>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</si>
  <si>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</si>
  <si>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</si>
  <si>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</si>
  <si>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</si>
  <si>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</si>
  <si>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</si>
  <si>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</si>
  <si>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</si>
  <si>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</si>
  <si>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</si>
  <si>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</si>
  <si>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</si>
  <si>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</si>
  <si>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</si>
  <si>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</si>
  <si>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</si>
  <si>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</si>
  <si>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</si>
  <si>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</si>
  <si>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</si>
  <si>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</si>
  <si>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</si>
  <si>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</si>
  <si>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</si>
  <si>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</si>
  <si>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</si>
  <si>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</si>
  <si>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</si>
  <si>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</si>
  <si>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</si>
  <si>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</si>
  <si>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</si>
  <si>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</si>
  <si>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</si>
  <si>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</si>
  <si>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</si>
  <si>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</si>
  <si>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</si>
  <si>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</si>
  <si>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</si>
  <si>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</si>
  <si>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</si>
  <si>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</si>
  <si>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</si>
  <si>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</si>
  <si>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</si>
  <si>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</si>
  <si>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</si>
  <si>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</si>
  <si>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</si>
  <si>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</si>
  <si>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</si>
  <si>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</si>
  <si>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</si>
  <si>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</si>
  <si>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</si>
  <si>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</si>
  <si>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</si>
  <si>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</si>
  <si>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</si>
  <si>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</si>
  <si>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</si>
  <si>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</si>
  <si>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</si>
  <si>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</si>
  <si>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</si>
  <si>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</si>
  <si>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</si>
  <si>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</si>
  <si>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</si>
  <si>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</si>
  <si>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</si>
  <si>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</si>
  <si>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</si>
  <si>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</si>
  <si>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</si>
  <si>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</si>
  <si>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</si>
  <si>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</si>
  <si>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</si>
  <si>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</si>
  <si>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</si>
  <si>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</si>
  <si>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</si>
  <si>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</si>
  <si>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</si>
  <si>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</si>
  <si>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</si>
  <si>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</si>
  <si>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</si>
  <si>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</si>
  <si>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</si>
  <si>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</si>
  <si>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</si>
  <si>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</si>
  <si>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</si>
  <si>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</si>
  <si>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</si>
  <si>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</si>
  <si>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</si>
  <si>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</si>
  <si>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</si>
  <si>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</si>
  <si>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</si>
  <si>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</si>
  <si>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</si>
  <si>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</si>
  <si>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</si>
  <si>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</si>
  <si>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</si>
  <si>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</si>
  <si>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</si>
  <si>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</si>
  <si>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</si>
  <si>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</si>
  <si>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</si>
  <si>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</si>
  <si>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</si>
  <si>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</si>
  <si>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</si>
  <si>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</si>
  <si>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</si>
  <si>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</si>
  <si>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</si>
  <si>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</si>
  <si>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</si>
  <si>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</si>
  <si>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</si>
  <si>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</si>
  <si>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</si>
  <si>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</si>
  <si>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</si>
  <si>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</si>
  <si>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</si>
  <si>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</si>
  <si>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</si>
  <si>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</si>
  <si>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</si>
  <si>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</si>
  <si>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</si>
  <si>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</si>
  <si>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</si>
  <si>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</si>
  <si>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</si>
  <si>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</si>
  <si>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</si>
  <si>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</si>
  <si>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</si>
  <si>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</si>
  <si>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</si>
  <si>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</si>
  <si>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</si>
  <si>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</si>
  <si>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</si>
  <si>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</si>
  <si>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</si>
  <si>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</si>
  <si>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</si>
  <si>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</si>
  <si>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</si>
  <si>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</si>
  <si>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</si>
  <si>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</si>
  <si>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</si>
  <si>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</si>
  <si>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</si>
  <si>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</si>
  <si>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</si>
  <si>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</si>
  <si>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</si>
  <si>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</si>
  <si>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</si>
  <si>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</si>
  <si>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</si>
  <si>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</si>
  <si>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</si>
  <si>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</si>
  <si>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</si>
  <si>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</si>
  <si>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</si>
  <si>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</si>
  <si>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</si>
  <si>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</si>
  <si>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</si>
  <si>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</si>
  <si>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</si>
  <si>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</si>
  <si>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</si>
  <si>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</si>
  <si>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</si>
  <si>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</si>
  <si>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</si>
  <si>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</si>
  <si>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</si>
  <si>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</si>
  <si>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</si>
  <si>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</si>
  <si>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</si>
  <si>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</si>
  <si>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</si>
  <si>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</si>
  <si>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</si>
  <si>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</si>
  <si>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</si>
  <si>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</si>
  <si>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</si>
  <si>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</si>
  <si>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</si>
  <si>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</si>
  <si>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</si>
  <si>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</si>
  <si>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</si>
  <si>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</si>
  <si>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</si>
  <si>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</si>
  <si>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</si>
  <si>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</si>
  <si>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</si>
  <si>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</si>
  <si>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</si>
  <si>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</si>
  <si>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</si>
  <si>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</si>
  <si>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</si>
  <si>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</si>
  <si>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</si>
  <si>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</si>
  <si>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</si>
  <si>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</si>
  <si>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</si>
  <si>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</si>
  <si>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</si>
  <si>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</si>
  <si>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</si>
  <si>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</si>
  <si>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</si>
  <si>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</si>
  <si>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</si>
  <si>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</si>
  <si>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</si>
  <si>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</si>
  <si>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</si>
  <si>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</si>
  <si>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</si>
  <si>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</si>
  <si>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</si>
  <si>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</si>
  <si>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</si>
  <si>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</si>
  <si>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</si>
  <si>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</si>
  <si>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</si>
  <si>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</si>
  <si>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</si>
  <si>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</si>
  <si>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</si>
  <si>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</si>
  <si>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</si>
  <si>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</si>
  <si>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</si>
  <si>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</si>
  <si>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</si>
  <si>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</si>
  <si>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</si>
  <si>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</si>
  <si>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</si>
  <si>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</si>
  <si>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</si>
  <si>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</si>
  <si>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</si>
  <si>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</si>
  <si>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</si>
  <si>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</si>
  <si>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</si>
  <si>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</si>
  <si>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</si>
  <si>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</si>
  <si>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</si>
  <si>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</si>
  <si>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</si>
  <si>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</si>
  <si>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</si>
  <si>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</si>
  <si>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</si>
  <si>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</si>
  <si>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</si>
  <si>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</si>
  <si>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</si>
  <si>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</si>
  <si>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</si>
  <si>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</si>
  <si>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</si>
  <si>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</si>
  <si>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</si>
  <si>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</si>
  <si>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</si>
  <si>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</si>
  <si>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</si>
  <si>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</si>
  <si>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</si>
  <si>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</si>
  <si>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</si>
  <si>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</si>
  <si>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</si>
  <si>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</si>
  <si>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</si>
  <si>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</si>
  <si>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</si>
  <si>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</si>
  <si>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</si>
  <si>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</si>
  <si>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</si>
  <si>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</si>
  <si>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</si>
  <si>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</si>
  <si>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</si>
  <si>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</si>
  <si>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</si>
  <si>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</si>
  <si>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</si>
  <si>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</si>
  <si>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</si>
  <si>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</si>
  <si>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</si>
  <si>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</si>
  <si>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</si>
  <si>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</si>
  <si>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</si>
  <si>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</si>
  <si>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</si>
  <si>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</si>
  <si>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</si>
  <si>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</si>
  <si>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</si>
  <si>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</si>
  <si>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</si>
  <si>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</si>
  <si>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</si>
  <si>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</si>
  <si>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</si>
  <si>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</si>
  <si>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</si>
  <si>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</si>
  <si>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</si>
  <si>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</si>
  <si>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</si>
  <si>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</si>
  <si>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</si>
  <si>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</si>
  <si>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</si>
  <si>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</si>
  <si>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</si>
  <si>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</si>
  <si>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</si>
  <si>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</si>
  <si>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</si>
  <si>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</si>
  <si>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</si>
  <si>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</si>
  <si>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</si>
  <si>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</si>
  <si>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</si>
  <si>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</si>
  <si>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</si>
  <si>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</si>
  <si>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</si>
  <si>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</si>
  <si>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</si>
  <si>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</si>
  <si>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</si>
  <si>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</si>
  <si>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</si>
  <si>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</si>
  <si>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</si>
  <si>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</si>
  <si>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</si>
  <si>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</si>
  <si>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</si>
  <si>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</si>
  <si>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</si>
  <si>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</si>
  <si>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</si>
  <si>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</si>
  <si>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</si>
  <si>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</si>
  <si>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</si>
  <si>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</si>
  <si>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</si>
  <si>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</si>
  <si>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</si>
  <si>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</si>
  <si>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</si>
  <si>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</si>
  <si>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</si>
  <si>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</si>
  <si>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</si>
  <si>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</si>
  <si>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</si>
  <si>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</si>
  <si>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</si>
  <si>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</si>
  <si>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</si>
  <si>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</si>
  <si>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</si>
  <si>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</si>
  <si>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</si>
  <si>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</si>
  <si>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</si>
  <si>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</si>
  <si>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</si>
  <si>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</si>
  <si>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</si>
  <si>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</si>
  <si>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</si>
  <si>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</si>
  <si>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</si>
  <si>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</si>
  <si>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</si>
  <si>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</si>
  <si>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</si>
  <si>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</si>
  <si>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</si>
  <si>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</si>
  <si>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</si>
  <si>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</si>
  <si>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</si>
  <si>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</si>
  <si>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</si>
  <si>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</si>
  <si>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</si>
  <si>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</si>
  <si>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</si>
  <si>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</si>
  <si>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</si>
  <si>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</si>
  <si>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</si>
  <si>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</si>
  <si>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</si>
  <si>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</si>
  <si>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</si>
  <si>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</si>
  <si>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</si>
  <si>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</si>
  <si>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</si>
  <si>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</si>
  <si>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</si>
  <si>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</si>
  <si>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</si>
  <si>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</si>
  <si>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</si>
  <si>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</si>
  <si>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</si>
  <si>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</si>
  <si>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</si>
  <si>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</si>
  <si>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</si>
  <si>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</si>
  <si>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</si>
  <si>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</si>
  <si>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</si>
  <si>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</si>
  <si>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</si>
  <si>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</si>
  <si>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</si>
  <si>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</si>
  <si>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</si>
  <si>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</si>
  <si>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</si>
  <si>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</si>
  <si>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</si>
  <si>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</si>
  <si>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</si>
  <si>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</si>
  <si>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</si>
  <si>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</si>
  <si>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</si>
  <si>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</si>
  <si>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</si>
  <si>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</si>
  <si>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</si>
  <si>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</si>
  <si>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</si>
  <si>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</si>
  <si>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</si>
  <si>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</si>
  <si>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</si>
  <si>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</si>
  <si>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</si>
  <si>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</si>
  <si>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</si>
  <si>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</si>
  <si>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</si>
  <si>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</si>
  <si>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</si>
  <si>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</si>
  <si>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</si>
  <si>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</si>
  <si>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</si>
  <si>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</si>
  <si>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</si>
  <si>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</si>
  <si>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</si>
  <si>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</si>
  <si>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</si>
  <si>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</si>
  <si>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</si>
  <si>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</si>
  <si>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</si>
  <si>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</si>
  <si>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</si>
  <si>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</si>
  <si>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</si>
  <si>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</si>
  <si>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</si>
  <si>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</si>
  <si>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</si>
  <si>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</si>
  <si>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</si>
  <si>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</si>
  <si>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</si>
  <si>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</si>
  <si>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</si>
  <si>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</si>
  <si>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</si>
  <si>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</si>
  <si>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</si>
  <si>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</si>
  <si>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</si>
  <si>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</si>
  <si>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</si>
  <si>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</si>
  <si>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</si>
  <si>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</si>
  <si>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</si>
  <si>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</si>
  <si>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</si>
  <si>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</si>
  <si>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</si>
  <si>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</si>
  <si>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</si>
  <si>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</si>
  <si>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</si>
  <si>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</si>
  <si>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</si>
  <si>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</si>
  <si>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</si>
  <si>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</si>
  <si>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</si>
  <si>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</si>
  <si>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</si>
  <si>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</si>
  <si>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</si>
  <si>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</si>
  <si>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</si>
  <si>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</si>
  <si>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</si>
  <si>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</si>
  <si>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</si>
  <si>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</si>
  <si>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</si>
  <si>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</si>
  <si>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</si>
  <si>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</si>
  <si>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</si>
  <si>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</si>
  <si>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</si>
  <si>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</si>
  <si>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</si>
  <si>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</si>
  <si>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</si>
  <si>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</si>
  <si>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</si>
  <si>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</si>
  <si>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</si>
  <si>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</si>
  <si>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</si>
  <si>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</si>
  <si>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</si>
  <si>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</si>
  <si>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</si>
  <si>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</si>
  <si>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</si>
  <si>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</si>
  <si>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</si>
  <si>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</si>
  <si>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</si>
  <si>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</si>
  <si>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</si>
  <si>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</si>
  <si>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</si>
  <si>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</si>
  <si>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</si>
  <si>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</si>
  <si>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</si>
  <si>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</si>
  <si>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</si>
  <si>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</si>
  <si>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</si>
  <si>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</si>
  <si>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</si>
  <si>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</si>
  <si>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</si>
  <si>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</si>
  <si>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</si>
  <si>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</si>
  <si>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</si>
  <si>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</si>
  <si>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</si>
  <si>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</si>
  <si>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</si>
  <si>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</si>
  <si>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</si>
  <si>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</si>
  <si>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</si>
  <si>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</si>
  <si>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</si>
  <si>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</si>
  <si>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</si>
  <si>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</si>
  <si>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</si>
  <si>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</si>
  <si>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</si>
  <si>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</si>
  <si>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</si>
  <si>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</si>
  <si>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</si>
  <si>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</si>
  <si>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</si>
  <si>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</si>
  <si>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</si>
  <si>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</si>
  <si>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</si>
  <si>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</si>
  <si>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</si>
  <si>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</si>
  <si>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</si>
  <si>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</si>
  <si>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</si>
  <si>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</si>
  <si>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</si>
  <si>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</si>
  <si>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</si>
  <si>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</si>
  <si>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</si>
  <si>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</si>
  <si>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</si>
  <si>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</si>
  <si>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</si>
  <si>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</si>
  <si>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</si>
  <si>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</si>
  <si>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</si>
  <si>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</si>
  <si>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</si>
  <si>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</si>
  <si>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</si>
  <si>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</si>
  <si>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</si>
  <si>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</si>
  <si>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</si>
  <si>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</si>
  <si>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</si>
  <si>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</si>
  <si>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</si>
  <si>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</si>
  <si>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</si>
  <si>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</si>
  <si>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</si>
  <si>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</si>
  <si>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</si>
  <si>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</si>
  <si>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</si>
  <si>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</si>
  <si>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</si>
  <si>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</si>
  <si>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</si>
  <si>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</si>
  <si>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</si>
  <si>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</si>
  <si>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</si>
  <si>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</si>
  <si>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</si>
  <si>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</si>
  <si>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</si>
  <si>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</si>
  <si>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</si>
  <si>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</si>
  <si>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</si>
  <si>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</si>
  <si>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</si>
  <si>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</si>
  <si>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</si>
  <si>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</si>
  <si>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</si>
  <si>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</si>
  <si>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</si>
  <si>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</si>
  <si>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</si>
  <si>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</si>
  <si>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</si>
  <si>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</si>
  <si>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</si>
  <si>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</si>
  <si>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</si>
  <si>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</si>
  <si>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</si>
  <si>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</si>
  <si>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</si>
  <si>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</si>
  <si>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</si>
  <si>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</si>
  <si>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</si>
  <si>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</si>
  <si>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</si>
  <si>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</si>
  <si>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</si>
  <si>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</si>
  <si>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</si>
  <si>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</si>
  <si>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</si>
  <si>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</si>
  <si>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</si>
  <si>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</si>
  <si>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</si>
  <si>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</si>
  <si>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</si>
  <si>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</si>
  <si>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</si>
  <si>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</si>
  <si>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</si>
  <si>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</si>
  <si>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</si>
  <si>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</si>
  <si>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</si>
  <si>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</si>
  <si>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</si>
  <si>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</si>
  <si>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</si>
  <si>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</si>
  <si>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</si>
  <si>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</si>
  <si>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</si>
  <si>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</si>
  <si>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</si>
  <si>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</si>
  <si>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</si>
  <si>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</si>
  <si>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</si>
  <si>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</si>
  <si>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</si>
  <si>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</si>
  <si>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</si>
  <si>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</si>
  <si>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</si>
  <si>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</si>
  <si>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</si>
  <si>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</si>
  <si>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</si>
  <si>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</si>
  <si>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</si>
  <si>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</si>
  <si>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</si>
  <si>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</si>
  <si>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</si>
  <si>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</si>
  <si>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</si>
  <si>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</si>
  <si>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</si>
  <si>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</si>
  <si>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</si>
  <si>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</si>
  <si>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</si>
  <si>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</si>
  <si>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</si>
  <si>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</si>
  <si>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</si>
  <si>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</si>
  <si>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</si>
  <si>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</si>
  <si>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</si>
  <si>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</si>
  <si>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</si>
  <si>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</si>
  <si>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</si>
  <si>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</si>
  <si>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</si>
  <si>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</si>
  <si>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</si>
  <si>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</si>
  <si>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</si>
  <si>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</si>
  <si>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</si>
  <si>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</si>
  <si>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</si>
  <si>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</si>
  <si>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</si>
  <si>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</si>
  <si>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</si>
  <si>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</si>
  <si>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</si>
  <si>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</si>
  <si>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</si>
  <si>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</si>
  <si>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</si>
  <si>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</si>
  <si>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</si>
  <si>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</si>
  <si>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</si>
  <si>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</si>
  <si>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</si>
  <si>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</si>
  <si>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</si>
  <si>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</si>
  <si>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</si>
  <si>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</si>
  <si>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</si>
  <si>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</si>
  <si>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</si>
  <si>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</si>
  <si>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</si>
  <si>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</si>
  <si>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</si>
  <si>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</si>
  <si>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</si>
  <si>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</si>
  <si>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</si>
  <si>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</si>
  <si>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</si>
  <si>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</si>
  <si>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</si>
  <si>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</si>
  <si>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</si>
  <si>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</si>
  <si>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</si>
  <si>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</si>
  <si>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</si>
  <si>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</si>
  <si>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</si>
  <si>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</si>
  <si>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</si>
  <si>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</si>
  <si>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</si>
  <si>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</si>
  <si>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</si>
  <si>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</si>
  <si>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</si>
  <si>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</si>
  <si>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</si>
  <si>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</si>
  <si>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</si>
  <si>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</si>
  <si>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</si>
  <si>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</si>
  <si>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</si>
  <si>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</si>
  <si>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</si>
  <si>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</si>
  <si>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</si>
  <si>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</si>
  <si>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</si>
  <si>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</si>
  <si>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</si>
  <si>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</si>
  <si>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</si>
  <si>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</si>
  <si>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</si>
  <si>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</si>
  <si>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</si>
  <si>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</si>
  <si>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</si>
  <si>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</si>
  <si>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</si>
  <si>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</si>
  <si>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</si>
  <si>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</si>
  <si>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</si>
  <si>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</si>
  <si>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</si>
  <si>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</si>
  <si>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</si>
  <si>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</si>
  <si>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</si>
  <si>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</si>
  <si>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</si>
  <si>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</si>
  <si>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</si>
  <si>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</si>
  <si>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</si>
  <si>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</si>
  <si>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</si>
  <si>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</si>
  <si>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</si>
  <si>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</si>
  <si>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</si>
  <si>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</si>
  <si>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</si>
  <si>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</si>
  <si>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</si>
  <si>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</si>
  <si>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</si>
  <si>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</si>
  <si>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</si>
  <si>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</si>
  <si>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</si>
  <si>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</si>
  <si>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</si>
  <si>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</si>
  <si>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</si>
  <si>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</si>
  <si>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</si>
  <si>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</si>
  <si>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</si>
  <si>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</si>
  <si>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</si>
  <si>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</si>
  <si>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</si>
  <si>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</si>
  <si>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</si>
  <si>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</si>
  <si>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</si>
  <si>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</si>
  <si>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</si>
  <si>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</si>
  <si>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</si>
  <si>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</si>
  <si>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</si>
  <si>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</si>
  <si>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</si>
  <si>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</si>
  <si>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</si>
  <si>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</si>
  <si>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</si>
  <si>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</si>
  <si>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</si>
  <si>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</si>
  <si>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</si>
  <si>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</si>
  <si>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</si>
  <si>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</si>
  <si>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</si>
  <si>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</si>
  <si>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</si>
  <si>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</si>
  <si>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</si>
  <si>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</si>
  <si>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</si>
  <si>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</si>
  <si>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</si>
  <si>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</si>
  <si>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</si>
  <si>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</si>
  <si>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</si>
  <si>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</si>
  <si>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</si>
  <si>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</si>
  <si>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</si>
  <si>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</si>
  <si>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</si>
  <si>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</si>
  <si>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</si>
  <si>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</si>
  <si>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</si>
  <si>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</si>
  <si>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</si>
  <si>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</si>
  <si>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</si>
  <si>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</si>
  <si>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</si>
  <si>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</si>
  <si>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</si>
  <si>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</si>
  <si>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</si>
  <si>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</si>
  <si>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</si>
  <si>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</si>
  <si>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</si>
  <si>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</si>
  <si>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</si>
  <si>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</si>
  <si>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</si>
  <si>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</si>
  <si>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</si>
  <si>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</si>
  <si>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</si>
  <si>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</si>
  <si>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</si>
  <si>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</si>
  <si>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</si>
  <si>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</si>
  <si>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</si>
  <si>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</si>
  <si>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</si>
  <si>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</si>
  <si>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</si>
  <si>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</si>
  <si>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</si>
  <si>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</si>
  <si>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</si>
  <si>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</si>
  <si>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</si>
  <si>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</si>
  <si>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</si>
  <si>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</si>
  <si>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</si>
  <si>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</si>
  <si>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</si>
  <si>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</si>
  <si>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</si>
  <si>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</si>
  <si>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</si>
  <si>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</si>
  <si>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</si>
  <si>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</si>
  <si>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</si>
  <si>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</si>
  <si>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</si>
  <si>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</si>
  <si>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</si>
  <si>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</si>
  <si>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</si>
  <si>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</si>
  <si>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</si>
  <si>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</si>
  <si>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</si>
  <si>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</si>
  <si>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</si>
  <si>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</si>
  <si>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</si>
  <si>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</si>
  <si>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</si>
  <si>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</si>
  <si>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</si>
  <si>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</si>
  <si>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</si>
  <si>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</si>
  <si>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</si>
  <si>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</si>
  <si>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</si>
  <si>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</si>
  <si>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</si>
  <si>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</si>
  <si>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</si>
  <si>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</si>
  <si>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</si>
  <si>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</si>
  <si>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</si>
  <si>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</si>
  <si>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</si>
  <si>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</si>
  <si>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</si>
  <si>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</si>
  <si>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</si>
  <si>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</si>
  <si>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</si>
  <si>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</si>
  <si>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</si>
  <si>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</si>
  <si>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</si>
  <si>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</si>
  <si>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</si>
  <si>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</si>
  <si>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</si>
  <si>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</si>
  <si>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</si>
  <si>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</si>
  <si>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</si>
  <si>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</si>
  <si>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</si>
  <si>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</si>
  <si>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</si>
  <si>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</si>
  <si>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</si>
  <si>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</si>
  <si>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</si>
  <si>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</si>
  <si>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</si>
  <si>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</si>
  <si>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</si>
  <si>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</si>
  <si>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</si>
  <si>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</si>
  <si>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</si>
  <si>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</si>
  <si>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</si>
  <si>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</si>
  <si>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</si>
  <si>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</si>
  <si>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</si>
  <si>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</si>
  <si>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</si>
  <si>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</si>
  <si>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</si>
  <si>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</si>
  <si>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</si>
  <si>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</si>
  <si>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</si>
  <si>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</si>
  <si>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</si>
  <si>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</si>
  <si>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</si>
  <si>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</si>
  <si>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</si>
  <si>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</si>
  <si>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</si>
  <si>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</si>
  <si>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</si>
  <si>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</si>
  <si>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</si>
  <si>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</si>
  <si>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</si>
  <si>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</si>
  <si>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</si>
  <si>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</si>
  <si>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</si>
  <si>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</si>
  <si>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</si>
  <si>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</si>
  <si>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</si>
  <si>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</si>
  <si>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</si>
  <si>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</si>
  <si>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</si>
  <si>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</si>
  <si>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</si>
  <si>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</si>
  <si>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</si>
  <si>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</si>
  <si>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</si>
  <si>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</si>
  <si>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</si>
  <si>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</si>
  <si>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</si>
  <si>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</si>
  <si>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</si>
  <si>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</si>
  <si>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</si>
  <si>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</si>
  <si>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</si>
  <si>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</si>
  <si>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</si>
  <si>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</si>
  <si>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</si>
  <si>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</si>
  <si>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</si>
  <si>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</si>
  <si>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</si>
  <si>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</si>
  <si>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</si>
  <si>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</si>
  <si>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</si>
  <si>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</si>
  <si>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</si>
  <si>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</si>
  <si>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</si>
  <si>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</si>
  <si>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</si>
  <si>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</si>
  <si>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</si>
  <si>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</si>
  <si>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</si>
  <si>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</si>
  <si>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</si>
  <si>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</si>
  <si>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</si>
  <si>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</si>
  <si>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</si>
  <si>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</si>
  <si>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</si>
  <si>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</si>
  <si>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</si>
  <si>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</si>
  <si>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</si>
  <si>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</si>
  <si>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</si>
  <si>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</si>
  <si>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</si>
  <si>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</si>
  <si>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</si>
  <si>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</si>
  <si>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</si>
  <si>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</si>
  <si>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</si>
  <si>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</si>
  <si>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</si>
  <si>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</si>
  <si>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</si>
  <si>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</si>
  <si>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</si>
  <si>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</si>
  <si>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</si>
  <si>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</si>
  <si>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</si>
  <si>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</si>
  <si>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</si>
  <si>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</si>
  <si>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</si>
  <si>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</si>
  <si>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</si>
  <si>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</si>
  <si>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</si>
  <si>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</si>
  <si>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</si>
  <si>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</si>
  <si>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</si>
  <si>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</si>
  <si>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</si>
  <si>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</si>
  <si>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</si>
  <si>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</si>
  <si>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</si>
  <si>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</si>
  <si>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</si>
  <si>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</si>
  <si>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</si>
  <si>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</si>
  <si>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</si>
  <si>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</si>
  <si>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</si>
  <si>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</si>
  <si>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</si>
  <si>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</si>
  <si>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</si>
  <si>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</si>
  <si>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</si>
  <si>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</si>
  <si>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</si>
  <si>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</si>
  <si>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</si>
  <si>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</si>
  <si>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</si>
  <si>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</si>
  <si>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</si>
  <si>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</si>
  <si>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</si>
  <si>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</si>
  <si>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</si>
  <si>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</si>
  <si>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</si>
  <si>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</si>
  <si>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</si>
  <si>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</si>
  <si>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</si>
  <si>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</si>
  <si>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</si>
  <si>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</si>
  <si>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</si>
  <si>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</si>
  <si>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</si>
  <si>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</si>
  <si>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</si>
  <si>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</si>
  <si>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</si>
  <si>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</si>
  <si>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</si>
  <si>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</si>
  <si>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</si>
  <si>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</si>
  <si>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</si>
  <si>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</si>
  <si>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</si>
  <si>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</si>
  <si>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</si>
  <si>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</si>
  <si>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</si>
  <si>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</si>
  <si>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</si>
  <si>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</si>
  <si>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</si>
  <si>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</si>
  <si>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</si>
  <si>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</si>
  <si>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</si>
  <si>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</si>
  <si>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</si>
  <si>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</si>
  <si>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</si>
  <si>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</si>
  <si>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</si>
  <si>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</si>
  <si>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</si>
  <si>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</si>
  <si>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</si>
  <si>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</si>
  <si>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</si>
  <si>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</si>
  <si>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</si>
  <si>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</si>
  <si>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</si>
  <si>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</si>
  <si>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</si>
  <si>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</si>
  <si>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</si>
  <si>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</si>
  <si>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</si>
  <si>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</si>
  <si>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</si>
  <si>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</si>
  <si>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</si>
  <si>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</si>
  <si>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</si>
  <si>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</si>
  <si>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</si>
  <si>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</si>
  <si>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</si>
  <si>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</si>
  <si>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</si>
  <si>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</si>
  <si>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</si>
  <si>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</si>
  <si>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</si>
  <si>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</si>
  <si>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</si>
  <si>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</si>
  <si>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</si>
  <si>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</si>
  <si>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</si>
  <si>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</si>
  <si>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</si>
  <si>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</si>
  <si>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</si>
  <si>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</si>
  <si>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</si>
  <si>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</si>
  <si>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</si>
  <si>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</si>
  <si>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</si>
  <si>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</si>
  <si>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</si>
  <si>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</si>
  <si>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</si>
  <si>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</si>
  <si>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</si>
  <si>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</si>
  <si>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</si>
  <si>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</si>
  <si>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</si>
  <si>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</si>
  <si>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</si>
  <si>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</si>
  <si>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</si>
  <si>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</si>
  <si>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</si>
  <si>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</si>
  <si>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</si>
  <si>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</si>
  <si>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</si>
  <si>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</si>
  <si>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</si>
  <si>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</si>
  <si>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</si>
  <si>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</si>
  <si>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</si>
  <si>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</si>
  <si>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</si>
  <si>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</si>
  <si>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</si>
  <si>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</si>
  <si>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</si>
  <si>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</si>
  <si>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</si>
  <si>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</si>
  <si>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</si>
  <si>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</si>
  <si>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</si>
  <si>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</si>
  <si>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</si>
  <si>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</si>
  <si>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</si>
  <si>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</si>
  <si>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</si>
  <si>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</si>
  <si>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</si>
  <si>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</si>
  <si>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</si>
  <si>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</si>
  <si>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</si>
  <si>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</si>
  <si>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</si>
  <si>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</si>
  <si>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</si>
  <si>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</si>
  <si>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</si>
  <si>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</si>
  <si>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</si>
  <si>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</si>
  <si>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</si>
  <si>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</si>
  <si>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</si>
  <si>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</si>
  <si>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</si>
  <si>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</si>
  <si>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</si>
  <si>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</si>
  <si>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</si>
  <si>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</si>
  <si>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</si>
  <si>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</si>
  <si>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</si>
  <si>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</si>
  <si>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</si>
  <si>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</si>
  <si>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</si>
  <si>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</si>
  <si>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</si>
  <si>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</si>
  <si>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</si>
  <si>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</si>
  <si>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</si>
  <si>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</si>
  <si>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</si>
  <si>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</si>
  <si>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</si>
  <si>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</si>
  <si>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</si>
  <si>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</si>
  <si>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</si>
  <si>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</si>
  <si>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</si>
  <si>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</si>
  <si>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</si>
  <si>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</si>
  <si>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</si>
  <si>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</si>
  <si>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</si>
  <si>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</si>
  <si>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</si>
  <si>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</si>
  <si>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</si>
  <si>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</si>
  <si>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</si>
  <si>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</si>
  <si>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</si>
  <si>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</si>
  <si>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</si>
  <si>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</si>
  <si>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</si>
  <si>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</si>
  <si>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</si>
  <si>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</si>
  <si>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</si>
  <si>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</si>
  <si>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</si>
  <si>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</si>
  <si>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</si>
  <si>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</si>
  <si>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</si>
  <si>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</si>
  <si>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</si>
  <si>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</si>
  <si>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</si>
  <si>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</si>
  <si>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</si>
  <si>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</si>
  <si>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</si>
  <si>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</si>
  <si>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</si>
  <si>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</si>
  <si>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</si>
  <si>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</si>
  <si>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</si>
  <si>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</si>
  <si>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</si>
  <si>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</si>
  <si>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</si>
  <si>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</si>
  <si>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</si>
  <si>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</si>
  <si>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</si>
  <si>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</si>
  <si>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</si>
  <si>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</si>
  <si>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</si>
  <si>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</si>
  <si>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</si>
  <si>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</si>
  <si>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</si>
  <si>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</si>
  <si>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</si>
  <si>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</si>
  <si>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</si>
  <si>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</si>
  <si>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</si>
  <si>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</si>
  <si>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</si>
  <si>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</si>
  <si>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</si>
  <si>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</si>
  <si>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</si>
  <si>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</si>
  <si>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</si>
  <si>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</si>
  <si>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</si>
  <si>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</si>
  <si>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</si>
  <si>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</si>
  <si>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</si>
  <si>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</si>
  <si>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</si>
  <si>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</si>
  <si>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</si>
  <si>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</si>
  <si>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</si>
  <si>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</si>
  <si>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</si>
  <si>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</si>
  <si>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</si>
  <si>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</si>
  <si>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</si>
  <si>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</si>
  <si>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</si>
  <si>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</si>
  <si>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</si>
  <si>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</si>
  <si>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</si>
  <si>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</si>
  <si>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</si>
  <si>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</si>
  <si>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</si>
  <si>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</si>
  <si>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</si>
  <si>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</si>
  <si>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</si>
  <si>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</si>
  <si>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</si>
  <si>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</si>
  <si>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</si>
  <si>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</si>
  <si>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</si>
  <si>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</si>
  <si>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</si>
  <si>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</si>
  <si>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</si>
  <si>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</si>
  <si>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</si>
  <si>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</si>
  <si>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</si>
  <si>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</si>
  <si>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</si>
  <si>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</si>
  <si>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</si>
  <si>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</si>
  <si>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</si>
  <si>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</si>
  <si>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</si>
  <si>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</si>
  <si>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</si>
  <si>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</si>
  <si>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</si>
  <si>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</si>
  <si>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</si>
  <si>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</si>
  <si>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</si>
  <si>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</si>
  <si>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</si>
  <si>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</si>
  <si>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</si>
  <si>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</si>
  <si>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</si>
  <si>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</si>
  <si>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</si>
  <si>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</si>
  <si>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</si>
  <si>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</si>
  <si>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</si>
  <si>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</si>
  <si>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</si>
  <si>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</si>
  <si>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</si>
  <si>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</si>
  <si>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</si>
  <si>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</si>
  <si>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</si>
  <si>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</si>
  <si>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</si>
  <si>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</si>
  <si>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</si>
  <si>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</si>
  <si>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</si>
  <si>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</si>
  <si>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</si>
  <si>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</si>
  <si>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</si>
  <si>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</si>
  <si>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</si>
  <si>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</si>
  <si>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</si>
  <si>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</si>
  <si>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</si>
  <si>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</si>
  <si>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</si>
  <si>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</si>
  <si>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</si>
  <si>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</si>
  <si>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</si>
  <si>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</si>
  <si>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</si>
  <si>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</si>
  <si>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</si>
  <si>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</si>
  <si>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</si>
  <si>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</si>
  <si>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</si>
  <si>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</si>
  <si>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</si>
  <si>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</si>
  <si>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</si>
  <si>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</si>
  <si>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</si>
  <si>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</si>
  <si>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</si>
  <si>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</si>
  <si>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</si>
  <si>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</si>
  <si>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</si>
  <si>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</si>
  <si>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</si>
  <si>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</si>
  <si>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</si>
  <si>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</si>
  <si>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</si>
  <si>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</si>
  <si>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</si>
  <si>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</si>
  <si>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</si>
  <si>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</si>
  <si>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</si>
  <si>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</si>
  <si>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</si>
  <si>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</si>
  <si>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</si>
  <si>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</si>
  <si>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</si>
  <si>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</si>
  <si>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</si>
  <si>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</si>
  <si>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</si>
  <si>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</si>
  <si>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</si>
  <si>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</si>
  <si>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</si>
  <si>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</si>
  <si>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</si>
  <si>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</si>
  <si>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</si>
  <si>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</si>
  <si>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</si>
  <si>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</si>
  <si>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</si>
  <si>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</si>
  <si>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</si>
  <si>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</si>
  <si>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</si>
  <si>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</si>
  <si>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</si>
  <si>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</si>
  <si>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</si>
  <si>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</si>
  <si>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</si>
  <si>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</si>
  <si>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</si>
  <si>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</si>
  <si>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</si>
  <si>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</si>
  <si>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</si>
  <si>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</si>
  <si>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</si>
  <si>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</si>
  <si>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</si>
  <si>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</si>
  <si>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</si>
  <si>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</si>
  <si>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</si>
  <si>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</si>
  <si>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</si>
  <si>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</si>
  <si>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</si>
  <si>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</si>
  <si>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</si>
  <si>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</si>
  <si>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</si>
  <si>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</si>
  <si>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</si>
  <si>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</si>
  <si>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</si>
  <si>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</si>
  <si>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</si>
  <si>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</si>
  <si>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</si>
  <si>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</si>
  <si>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</si>
  <si>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</si>
  <si>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</si>
  <si>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</si>
  <si>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</si>
  <si>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</si>
  <si>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</si>
  <si>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</si>
  <si>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</si>
  <si>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</si>
  <si>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</si>
  <si>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</si>
  <si>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</si>
  <si>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</si>
  <si>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</si>
  <si>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</si>
  <si>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</si>
  <si>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</si>
  <si>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</si>
  <si>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</si>
  <si>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</si>
  <si>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</si>
  <si>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</si>
  <si>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</si>
  <si>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</si>
  <si>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</si>
  <si>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</si>
  <si>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</si>
  <si>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</si>
  <si>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</si>
  <si>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</si>
  <si>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</si>
  <si>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</si>
  <si>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</si>
  <si>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</si>
  <si>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</si>
  <si>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</si>
  <si>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</si>
  <si>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</si>
  <si>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</si>
  <si>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</si>
  <si>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</si>
  <si>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</si>
  <si>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</si>
  <si>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</si>
  <si>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</si>
  <si>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</si>
  <si>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</si>
  <si>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</si>
  <si>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</si>
  <si>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</si>
  <si>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</si>
  <si>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</si>
  <si>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</si>
  <si>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</si>
  <si>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</si>
  <si>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</si>
  <si>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</si>
  <si>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</si>
  <si>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</si>
  <si>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</si>
  <si>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</si>
  <si>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</si>
  <si>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</si>
  <si>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</si>
  <si>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</si>
  <si>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</si>
  <si>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</si>
  <si>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</si>
  <si>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</si>
  <si>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</si>
  <si>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</si>
  <si>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</si>
  <si>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</si>
  <si>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</si>
  <si>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</si>
  <si>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</si>
  <si>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</si>
  <si>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</si>
  <si>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</si>
  <si>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</si>
  <si>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</si>
  <si>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</si>
  <si>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</si>
  <si>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</si>
  <si>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</si>
  <si>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</si>
  <si>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</si>
  <si>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</si>
  <si>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</si>
  <si>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</si>
  <si>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</si>
  <si>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</si>
  <si>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</si>
  <si>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</si>
  <si>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</si>
  <si>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</si>
  <si>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</si>
  <si>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</si>
  <si>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</si>
  <si>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</si>
  <si>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</si>
  <si>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</si>
  <si>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</si>
  <si>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</si>
  <si>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</si>
  <si>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</si>
  <si>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</si>
  <si>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</si>
  <si>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</si>
  <si>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</si>
  <si>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</si>
  <si>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</si>
  <si>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</si>
  <si>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</si>
  <si>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</si>
  <si>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</si>
  <si>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</si>
  <si>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</si>
  <si>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</si>
  <si>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</si>
  <si>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</si>
  <si>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</si>
  <si>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</si>
  <si>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</si>
  <si>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</si>
  <si>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</si>
  <si>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</si>
  <si>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</si>
  <si>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</si>
  <si>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</si>
  <si>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</si>
  <si>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</si>
  <si>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</si>
  <si>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</si>
  <si>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</si>
  <si>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</si>
  <si>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</si>
  <si>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</si>
  <si>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</si>
  <si>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</si>
  <si>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</si>
  <si>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</si>
  <si>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</si>
  <si>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</si>
  <si>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</si>
  <si>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</si>
  <si>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</si>
  <si>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</si>
  <si>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</si>
  <si>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</si>
  <si>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</si>
  <si>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</si>
  <si>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</si>
  <si>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</si>
  <si>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</si>
  <si>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</si>
  <si>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</si>
  <si>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</si>
  <si>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</si>
  <si>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</si>
  <si>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</si>
  <si>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</si>
  <si>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</si>
  <si>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</si>
  <si>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</si>
  <si>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</si>
  <si>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</si>
  <si>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</si>
  <si>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</si>
  <si>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</si>
  <si>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</si>
  <si>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</si>
  <si>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</si>
  <si>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</si>
  <si>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</si>
  <si>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</si>
  <si>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</si>
  <si>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</si>
  <si>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</si>
  <si>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</si>
  <si>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</si>
  <si>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</si>
  <si>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</si>
  <si>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</si>
  <si>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</si>
  <si>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</si>
  <si>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</si>
  <si>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</si>
  <si>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</si>
  <si>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</si>
  <si>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</si>
  <si>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</si>
  <si>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</si>
  <si>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</si>
  <si>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</si>
  <si>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</si>
  <si>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</si>
  <si>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</si>
  <si>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</si>
  <si>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</si>
  <si>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</si>
  <si>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</si>
  <si>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</si>
  <si>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</si>
  <si>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</si>
  <si>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</si>
  <si>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</si>
  <si>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</si>
  <si>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</si>
  <si>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</si>
  <si>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</si>
  <si>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</si>
  <si>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</si>
  <si>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</si>
  <si>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</si>
  <si>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</si>
  <si>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</si>
  <si>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</si>
  <si>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</si>
  <si>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</si>
  <si>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</si>
  <si>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</si>
  <si>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</si>
  <si>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</si>
  <si>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</si>
  <si>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</si>
  <si>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</si>
  <si>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</si>
  <si>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</si>
  <si>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</si>
  <si>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</si>
  <si>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</si>
  <si>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</si>
  <si>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</si>
  <si>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</si>
  <si>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</si>
  <si>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</si>
  <si>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</si>
  <si>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</si>
  <si>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</si>
  <si>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</si>
  <si>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</si>
  <si>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</si>
  <si>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</si>
  <si>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</si>
  <si>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</si>
  <si>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</si>
  <si>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</si>
  <si>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</si>
  <si>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</si>
  <si>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</si>
  <si>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</si>
  <si>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</si>
  <si>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</si>
  <si>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</si>
  <si>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</si>
  <si>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</si>
  <si>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</si>
  <si>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</si>
  <si>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</si>
  <si>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</si>
  <si>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</si>
  <si>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</si>
  <si>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</si>
  <si>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</si>
  <si>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</si>
  <si>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</si>
  <si>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</si>
  <si>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</si>
  <si>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</si>
  <si>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</si>
  <si>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</si>
  <si>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</si>
  <si>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</si>
  <si>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</si>
  <si>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</si>
  <si>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</si>
  <si>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</si>
  <si>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</si>
  <si>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</si>
  <si>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</si>
  <si>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</si>
  <si>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</si>
  <si>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</si>
  <si>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</si>
  <si>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</si>
  <si>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</si>
  <si>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</si>
  <si>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</si>
  <si>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</si>
  <si>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</si>
  <si>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</si>
  <si>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</si>
  <si>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</si>
  <si>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</si>
  <si>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</si>
  <si>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</si>
  <si>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</si>
  <si>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</si>
  <si>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</si>
  <si>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</si>
  <si>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</si>
  <si>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</si>
  <si>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</si>
  <si>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</si>
  <si>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</si>
  <si>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</si>
  <si>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</si>
  <si>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</si>
  <si>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</si>
  <si>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</si>
  <si>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</si>
  <si>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</si>
  <si>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</si>
  <si>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</si>
  <si>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</si>
  <si>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</si>
  <si>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</si>
  <si>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</si>
  <si>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</si>
  <si>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</si>
  <si>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</si>
  <si>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</si>
  <si>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</si>
  <si>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</si>
  <si>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</si>
  <si>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</si>
  <si>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</si>
  <si>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</si>
  <si>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</si>
  <si>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</si>
  <si>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</si>
  <si>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</si>
  <si>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</si>
  <si>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</si>
  <si>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</si>
  <si>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</si>
  <si>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</si>
  <si>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</si>
  <si>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</si>
  <si>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</si>
  <si>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</si>
  <si>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</si>
  <si>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</si>
  <si>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</si>
  <si>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</si>
  <si>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</si>
  <si>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</si>
  <si>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</si>
  <si>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</si>
  <si>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</si>
  <si>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</si>
  <si>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</si>
  <si>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</si>
  <si>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</si>
  <si>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</si>
  <si>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</si>
  <si>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</si>
  <si>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</si>
  <si>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</si>
  <si>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</si>
  <si>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</si>
  <si>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</si>
  <si>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</si>
  <si>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</si>
  <si>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</si>
  <si>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</si>
  <si>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</si>
  <si>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</si>
  <si>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</si>
  <si>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</si>
  <si>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</si>
  <si>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</si>
  <si>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</si>
  <si>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</si>
  <si>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</si>
  <si>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</si>
  <si>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</si>
  <si>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</si>
  <si>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</si>
  <si>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</si>
  <si>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</si>
  <si>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</si>
  <si>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</si>
  <si>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</si>
  <si>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</si>
  <si>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</si>
  <si>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</si>
  <si>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</si>
  <si>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</si>
  <si>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</si>
  <si>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</si>
  <si>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</si>
  <si>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</si>
  <si>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</si>
  <si>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</si>
  <si>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</si>
  <si>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</si>
  <si>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</si>
  <si>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</si>
  <si>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</si>
  <si>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</si>
  <si>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</si>
  <si>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</si>
  <si>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</si>
  <si>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</si>
  <si>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</si>
  <si>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</si>
  <si>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</si>
  <si>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</si>
  <si>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</si>
  <si>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</si>
  <si>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</si>
  <si>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</si>
  <si>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</si>
  <si>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</si>
  <si>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</si>
  <si>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</si>
  <si>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</si>
  <si>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</si>
  <si>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</si>
  <si>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</si>
  <si>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</si>
  <si>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</si>
  <si>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</si>
  <si>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</si>
  <si>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</si>
  <si>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</si>
  <si>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</si>
  <si>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</si>
  <si>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</si>
  <si>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</si>
  <si>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</si>
  <si>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</si>
  <si>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</si>
  <si>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</si>
  <si>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</si>
  <si>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</si>
  <si>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</si>
  <si>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</si>
  <si>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</si>
  <si>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</si>
  <si>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</si>
  <si>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</si>
  <si>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</si>
  <si>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</si>
  <si>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</si>
  <si>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</si>
  <si>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</si>
  <si>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</si>
  <si>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</si>
  <si>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</si>
  <si>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</si>
  <si>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</si>
  <si>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</si>
  <si>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</si>
  <si>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</si>
  <si>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</si>
  <si>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</si>
  <si>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</si>
  <si>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</si>
  <si>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</si>
  <si>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</si>
  <si>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</si>
  <si>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</si>
  <si>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</si>
  <si>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</si>
  <si>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</si>
  <si>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</si>
  <si>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</si>
  <si>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</si>
  <si>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</si>
  <si>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</si>
  <si>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</si>
  <si>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</si>
  <si>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</si>
  <si>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</si>
  <si>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</si>
  <si>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</si>
  <si>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</si>
  <si>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</si>
  <si>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</si>
  <si>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</si>
  <si>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</si>
  <si>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</si>
  <si>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</si>
  <si>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</si>
  <si>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</si>
  <si>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</si>
  <si>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</si>
  <si>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</si>
  <si>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</si>
  <si>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</si>
  <si>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</si>
  <si>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</si>
  <si>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</si>
  <si>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</si>
  <si>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</si>
  <si>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</si>
  <si>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</si>
  <si>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</si>
  <si>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</si>
  <si>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</si>
  <si>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</si>
  <si>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</si>
  <si>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</si>
  <si>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</si>
  <si>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</si>
  <si>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</si>
  <si>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</si>
  <si>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</si>
  <si>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</si>
  <si>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</si>
  <si>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</si>
  <si>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</si>
  <si>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</si>
  <si>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</si>
  <si>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</si>
  <si>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</si>
  <si>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</si>
  <si>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</si>
  <si>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</si>
  <si>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</si>
  <si>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</si>
  <si>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</si>
  <si>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</si>
  <si>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</si>
  <si>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</si>
  <si>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</si>
  <si>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</si>
  <si>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</si>
  <si>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</si>
  <si>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</si>
  <si>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</si>
  <si>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</si>
  <si>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</si>
  <si>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</si>
  <si>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</si>
  <si>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</si>
  <si>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</si>
  <si>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</si>
  <si>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</si>
  <si>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</si>
  <si>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</si>
  <si>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</si>
  <si>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</si>
  <si>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</si>
  <si>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</si>
  <si>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</si>
  <si>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</si>
  <si>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</si>
  <si>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</si>
  <si>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</si>
  <si>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</si>
  <si>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</si>
  <si>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</si>
  <si>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</si>
  <si>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</si>
  <si>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</si>
  <si>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</si>
  <si>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</si>
  <si>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</si>
  <si>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</si>
  <si>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</si>
  <si>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</si>
  <si>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</si>
  <si>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</si>
  <si>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</si>
  <si>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</si>
  <si>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</si>
  <si>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</si>
  <si>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</si>
  <si>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</si>
  <si>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</si>
  <si>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</si>
  <si>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</si>
  <si>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</si>
  <si>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</si>
  <si>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</si>
  <si>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</si>
  <si>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</si>
  <si>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</si>
  <si>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</si>
  <si>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</si>
  <si>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</si>
  <si>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</si>
  <si>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</si>
  <si>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</si>
  <si>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</si>
  <si>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</si>
  <si>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</si>
  <si>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</si>
  <si>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</si>
  <si>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</si>
  <si>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</si>
  <si>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</si>
  <si>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</si>
  <si>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</si>
  <si>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</si>
  <si>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</si>
  <si>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</si>
  <si>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</si>
  <si>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</si>
  <si>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</si>
  <si>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</si>
  <si>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</si>
  <si>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</si>
  <si>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</si>
  <si>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</si>
  <si>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</si>
  <si>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</si>
  <si>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</si>
  <si>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</si>
  <si>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</si>
  <si>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</si>
  <si>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</si>
  <si>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</si>
  <si>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</si>
  <si>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</si>
  <si>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</si>
  <si>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</si>
  <si>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</si>
  <si>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</si>
  <si>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</si>
  <si>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</si>
  <si>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</si>
  <si>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</si>
  <si>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</si>
  <si>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</si>
  <si>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</si>
  <si>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</si>
  <si>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</si>
  <si>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</si>
  <si>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</si>
  <si>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</si>
  <si>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</si>
  <si>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</si>
  <si>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</si>
  <si>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</si>
  <si>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</si>
  <si>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</si>
  <si>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</si>
  <si>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</si>
  <si>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</si>
  <si>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</si>
  <si>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</si>
  <si>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</si>
  <si>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</si>
  <si>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</si>
  <si>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</si>
  <si>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</si>
  <si>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</si>
  <si>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</si>
  <si>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</si>
  <si>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</si>
  <si>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</si>
  <si>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</si>
  <si>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</si>
  <si>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</si>
  <si>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</si>
  <si>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</si>
  <si>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</si>
  <si>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</si>
  <si>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</si>
  <si>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</si>
  <si>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</si>
  <si>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</si>
  <si>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</si>
  <si>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</si>
  <si>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</si>
  <si>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</si>
  <si>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</si>
  <si>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</si>
  <si>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</si>
  <si>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</si>
  <si>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</si>
  <si>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</si>
  <si>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</si>
  <si>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</si>
  <si>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</si>
  <si>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</si>
  <si>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</si>
  <si>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</si>
  <si>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</si>
  <si>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</si>
  <si>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</si>
  <si>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</si>
  <si>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</si>
  <si>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</si>
  <si>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</si>
  <si>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</si>
  <si>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</si>
  <si>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</si>
  <si>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</si>
  <si>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</si>
  <si>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</si>
  <si>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</si>
  <si>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</si>
  <si>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</si>
  <si>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</si>
  <si>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</si>
  <si>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</si>
  <si>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</si>
  <si>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</si>
  <si>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</si>
  <si>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</si>
  <si>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</si>
  <si>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</si>
  <si>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</si>
  <si>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</si>
  <si>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</si>
  <si>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</si>
  <si>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</si>
  <si>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</si>
  <si>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</si>
  <si>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</si>
  <si>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</si>
  <si>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</si>
  <si>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</si>
  <si>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</si>
  <si>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</si>
  <si>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</si>
  <si>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</si>
  <si>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</si>
  <si>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</si>
  <si>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</si>
  <si>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</si>
  <si>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</si>
  <si>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</si>
  <si>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</si>
  <si>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</si>
  <si>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</si>
  <si>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</si>
  <si>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</si>
  <si>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</si>
  <si>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</si>
  <si>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</si>
  <si>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</si>
  <si>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</si>
  <si>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</si>
  <si>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</si>
  <si>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</si>
  <si>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</si>
  <si>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</si>
  <si>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</si>
  <si>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</si>
  <si>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</si>
  <si>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</si>
  <si>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</si>
  <si>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</si>
  <si>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</si>
  <si>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</si>
  <si>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</si>
  <si>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</si>
  <si>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</si>
  <si>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</si>
  <si>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</si>
  <si>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</si>
  <si>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</si>
  <si>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</si>
  <si>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</si>
  <si>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</si>
  <si>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</si>
  <si>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</si>
  <si>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</si>
  <si>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</si>
  <si>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</si>
  <si>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</si>
  <si>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</si>
  <si>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</si>
  <si>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</si>
  <si>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</si>
  <si>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</si>
  <si>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</si>
  <si>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</si>
  <si>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</si>
  <si>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</si>
  <si>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</si>
  <si>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</si>
  <si>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</si>
  <si>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</si>
  <si>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</si>
  <si>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</si>
  <si>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</si>
  <si>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</si>
  <si>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</si>
  <si>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</si>
  <si>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</si>
  <si>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</si>
  <si>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</si>
  <si>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</si>
  <si>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</si>
  <si>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</si>
  <si>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</si>
  <si>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</si>
  <si>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</si>
  <si>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</si>
  <si>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</si>
  <si>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</si>
  <si>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</si>
  <si>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</si>
  <si>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</si>
  <si>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</si>
  <si>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</si>
  <si>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</si>
  <si>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</si>
  <si>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</si>
  <si>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</si>
  <si>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</si>
  <si>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</si>
  <si>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</si>
  <si>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</si>
  <si>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</si>
  <si>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</si>
  <si>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</si>
  <si>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</si>
  <si>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</si>
  <si>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</si>
  <si>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</si>
  <si>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</si>
  <si>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</si>
  <si>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</si>
  <si>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</si>
  <si>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</si>
  <si>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</si>
  <si>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</si>
  <si>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</si>
  <si>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</si>
  <si>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</si>
  <si>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</si>
  <si>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</si>
  <si>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</si>
  <si>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</si>
  <si>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</si>
  <si>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</si>
  <si>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</si>
  <si>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</si>
  <si>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</si>
  <si>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</si>
  <si>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</si>
  <si>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</si>
  <si>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</si>
  <si>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</si>
  <si>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</si>
  <si>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</si>
  <si>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</si>
  <si>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</si>
  <si>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</si>
  <si>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</si>
  <si>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</si>
  <si>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</si>
  <si>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</si>
  <si>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</si>
  <si>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</si>
  <si>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</si>
  <si>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</si>
  <si>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</si>
  <si>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</si>
  <si>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</si>
  <si>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</si>
  <si>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</si>
  <si>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</si>
  <si>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</si>
  <si>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</si>
  <si>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</si>
  <si>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</si>
  <si>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</si>
  <si>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</si>
  <si>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</si>
  <si>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</si>
  <si>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</si>
  <si>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</si>
  <si>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</si>
  <si>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</si>
  <si>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</si>
  <si>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</si>
  <si>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</si>
  <si>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</si>
  <si>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</si>
  <si>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</si>
  <si>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</si>
  <si>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</si>
  <si>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</si>
  <si>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</si>
  <si>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</si>
  <si>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</si>
  <si>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</si>
  <si>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</si>
  <si>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</si>
  <si>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</si>
  <si>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</si>
  <si>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</si>
  <si>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</si>
  <si>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</si>
  <si>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</si>
  <si>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</si>
  <si>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</si>
  <si>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</si>
  <si>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</si>
  <si>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</si>
  <si>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</si>
  <si>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</si>
  <si>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</si>
  <si>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</si>
  <si>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</si>
  <si>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</si>
  <si>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</si>
  <si>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</si>
  <si>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</si>
  <si>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</si>
  <si>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</si>
  <si>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</si>
  <si>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</si>
  <si>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</si>
  <si>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</si>
  <si>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</si>
  <si>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</si>
  <si>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</si>
  <si>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</si>
  <si>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</si>
  <si>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</si>
  <si>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</si>
  <si>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</si>
  <si>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</si>
  <si>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</si>
  <si>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</si>
  <si>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</si>
  <si>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</si>
  <si>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</si>
  <si>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</si>
  <si>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</si>
  <si>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</si>
  <si>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</si>
  <si>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</si>
  <si>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</si>
  <si>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</si>
  <si>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</si>
  <si>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</si>
  <si>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</si>
  <si>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</si>
  <si>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</si>
  <si>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</si>
  <si>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</si>
  <si>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</si>
  <si>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</si>
  <si>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</si>
  <si>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</si>
  <si>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</si>
  <si>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</si>
  <si>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</si>
  <si>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</si>
  <si>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</si>
  <si>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</si>
  <si>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</si>
  <si>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</si>
  <si>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</si>
  <si>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</si>
  <si>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</si>
  <si>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</si>
  <si>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</si>
  <si>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</si>
  <si>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</si>
  <si>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</si>
  <si>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</si>
  <si>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</si>
  <si>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</si>
  <si>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</si>
  <si>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</si>
  <si>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</si>
  <si>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</si>
  <si>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</si>
  <si>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</si>
  <si>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</si>
  <si>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</si>
  <si>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</si>
  <si>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</si>
  <si>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</si>
  <si>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</si>
  <si>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</si>
  <si>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</si>
  <si>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</si>
  <si>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</si>
  <si>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</si>
  <si>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</si>
  <si>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</si>
  <si>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</si>
  <si>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</si>
  <si>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</si>
  <si>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</si>
  <si>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</si>
  <si>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</si>
  <si>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</si>
  <si>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</si>
  <si>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</si>
  <si>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</si>
  <si>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</si>
  <si>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</si>
  <si>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</si>
  <si>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</si>
  <si>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</si>
  <si>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</si>
  <si>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</si>
  <si>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</si>
  <si>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</si>
  <si>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</si>
  <si>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</si>
  <si>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</si>
  <si>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</si>
  <si>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</si>
  <si>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</si>
  <si>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</si>
  <si>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</si>
  <si>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</si>
  <si>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</si>
  <si>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</si>
  <si>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</si>
  <si>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</si>
  <si>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</si>
  <si>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</si>
  <si>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</si>
  <si>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</si>
  <si>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</si>
  <si>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</si>
  <si>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</si>
  <si>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</si>
  <si>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</si>
  <si>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</si>
  <si>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</si>
  <si>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</si>
  <si>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</si>
  <si>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</si>
  <si>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</si>
  <si>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</si>
  <si>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</si>
  <si>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</si>
  <si>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</si>
  <si>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</si>
  <si>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</si>
  <si>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</si>
  <si>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</si>
  <si>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</si>
  <si>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</si>
  <si>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</si>
  <si>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</si>
  <si>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</si>
  <si>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</si>
  <si>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</si>
  <si>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</si>
  <si>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</si>
  <si>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</si>
  <si>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</si>
  <si>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</si>
  <si>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</si>
  <si>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</si>
  <si>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</si>
  <si>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</si>
  <si>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</si>
  <si>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</si>
  <si>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</si>
  <si>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</si>
  <si>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</si>
  <si>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</si>
  <si>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</si>
  <si>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</si>
  <si>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</si>
  <si>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</si>
  <si>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</si>
  <si>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</si>
  <si>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</si>
  <si>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</si>
  <si>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</si>
  <si>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</si>
  <si>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</si>
  <si>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</si>
  <si>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</si>
  <si>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</si>
  <si>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</si>
  <si>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</si>
  <si>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</si>
  <si>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</si>
  <si>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</si>
  <si>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</si>
  <si>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</si>
  <si>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</si>
  <si>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</si>
  <si>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</si>
  <si>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</si>
  <si>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</si>
  <si>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</si>
  <si>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</si>
  <si>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</si>
  <si>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</si>
  <si>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</si>
  <si>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</si>
  <si>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</si>
  <si>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</si>
  <si>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</si>
  <si>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</si>
  <si>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</si>
  <si>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</si>
  <si>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</si>
  <si>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</si>
  <si>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</si>
  <si>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</si>
  <si>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</si>
  <si>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</si>
  <si>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</si>
  <si>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</si>
  <si>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</si>
  <si>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</si>
  <si>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</si>
  <si>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</si>
  <si>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</si>
  <si>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</si>
  <si>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</si>
  <si>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</si>
  <si>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</si>
  <si>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</si>
  <si>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</si>
  <si>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</si>
  <si>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</si>
  <si>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</si>
  <si>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</si>
  <si>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</si>
  <si>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</si>
  <si>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</si>
  <si>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</si>
  <si>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</si>
  <si>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</si>
  <si>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</si>
  <si>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</si>
  <si>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</si>
  <si>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</si>
  <si>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</si>
  <si>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</si>
  <si>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</si>
  <si>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</si>
  <si>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</si>
  <si>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</si>
  <si>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</si>
  <si>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</si>
  <si>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</si>
  <si>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</si>
  <si>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</si>
  <si>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</si>
  <si>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</si>
  <si>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</si>
  <si>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</si>
  <si>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</si>
  <si>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</si>
  <si>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</si>
  <si>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</si>
  <si>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</si>
  <si>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</si>
  <si>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</si>
  <si>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</si>
  <si>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</si>
  <si>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</si>
  <si>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</si>
  <si>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</si>
  <si>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</si>
  <si>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</si>
  <si>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</si>
  <si>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</si>
  <si>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</si>
  <si>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</si>
  <si>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</si>
  <si>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</si>
  <si>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</si>
  <si>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</si>
  <si>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</si>
  <si>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</si>
  <si>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</si>
  <si>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</si>
  <si>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</si>
  <si>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</si>
  <si>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</si>
  <si>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</si>
  <si>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</si>
  <si>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</si>
  <si>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</si>
  <si>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</si>
  <si>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</si>
  <si>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</si>
  <si>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</si>
  <si>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</si>
  <si>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</si>
  <si>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</si>
  <si>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</si>
  <si>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</si>
  <si>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</si>
  <si>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</si>
  <si>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</si>
  <si>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</si>
  <si>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</si>
  <si>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</si>
  <si>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</si>
  <si>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</si>
  <si>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</si>
  <si>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</si>
  <si>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</si>
  <si>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</si>
  <si>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</si>
  <si>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</si>
  <si>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</si>
  <si>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</si>
  <si>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</si>
  <si>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</si>
  <si>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</si>
  <si>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</si>
  <si>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</si>
  <si>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</si>
  <si>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</si>
  <si>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</si>
  <si>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</si>
  <si>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</si>
  <si>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</si>
  <si>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</si>
  <si>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</si>
  <si>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</si>
  <si>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</si>
  <si>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</si>
  <si>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</si>
  <si>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</si>
  <si>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</si>
  <si>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</si>
  <si>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</si>
  <si>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</si>
  <si>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</si>
  <si>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</si>
  <si>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</si>
  <si>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</si>
  <si>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</si>
  <si>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</si>
  <si>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</si>
  <si>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</si>
  <si>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</si>
  <si>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</si>
  <si>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</si>
  <si>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</si>
  <si>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</si>
  <si>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</si>
  <si>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</si>
  <si>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</si>
  <si>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</si>
  <si>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</si>
  <si>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</si>
  <si>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</si>
  <si>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</si>
  <si>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</si>
  <si>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</si>
  <si>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</si>
  <si>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</si>
  <si>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</si>
  <si>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</si>
  <si>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</si>
  <si>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</si>
  <si>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</si>
  <si>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</si>
  <si>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</si>
  <si>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</si>
  <si>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</si>
  <si>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</si>
  <si>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</si>
  <si>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</si>
  <si>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</si>
  <si>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</si>
  <si>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</si>
  <si>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</si>
  <si>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</si>
  <si>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</si>
  <si>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</si>
  <si>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</si>
  <si>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</si>
  <si>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</si>
  <si>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</si>
  <si>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</si>
  <si>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</si>
  <si>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</si>
  <si>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</si>
  <si>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</si>
  <si>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</si>
  <si>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</si>
  <si>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</si>
  <si>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</si>
  <si>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</si>
  <si>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</si>
  <si>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</si>
  <si>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</si>
  <si>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</si>
  <si>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</si>
  <si>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</si>
  <si>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</si>
  <si>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</si>
  <si>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</si>
  <si>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</si>
  <si>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</si>
  <si>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</si>
  <si>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</si>
  <si>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</si>
  <si>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</si>
  <si>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</si>
  <si>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</si>
  <si>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</si>
  <si>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</si>
  <si>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</si>
  <si>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</si>
  <si>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</si>
  <si>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</si>
  <si>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</si>
  <si>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</si>
  <si>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</si>
  <si>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</si>
  <si>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</si>
  <si>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</si>
  <si>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</si>
  <si>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</si>
  <si>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</si>
  <si>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</si>
  <si>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</si>
  <si>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</si>
  <si>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</si>
  <si>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</si>
  <si>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</si>
  <si>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</si>
  <si>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</si>
  <si>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</si>
  <si>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</si>
  <si>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</si>
  <si>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</si>
  <si>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</si>
  <si>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</si>
  <si>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</si>
  <si>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</si>
  <si>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</si>
  <si>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</si>
  <si>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</si>
  <si>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</si>
  <si>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</si>
  <si>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</si>
  <si>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</si>
  <si>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</si>
  <si>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</si>
  <si>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</si>
  <si>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</si>
  <si>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</si>
  <si>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</si>
  <si>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</si>
  <si>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</si>
  <si>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</si>
  <si>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</si>
  <si>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</si>
  <si>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</si>
  <si>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</si>
  <si>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</si>
  <si>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</si>
  <si>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</si>
  <si>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</si>
  <si>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</si>
  <si>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</si>
  <si>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</si>
  <si>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</si>
  <si>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</si>
  <si>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</si>
  <si>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</si>
  <si>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</si>
  <si>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</si>
  <si>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</si>
  <si>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</si>
  <si>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</si>
  <si>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</si>
  <si>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</si>
  <si>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</si>
  <si>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</si>
  <si>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</si>
  <si>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</si>
  <si>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</si>
  <si>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</si>
  <si>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</si>
  <si>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</si>
  <si>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</si>
  <si>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</si>
  <si>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</si>
  <si>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</si>
  <si>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</si>
  <si>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</si>
  <si>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</si>
  <si>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</si>
  <si>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</si>
  <si>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</si>
  <si>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</si>
  <si>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</si>
  <si>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</si>
  <si>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</si>
  <si>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</si>
  <si>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</si>
  <si>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</si>
  <si>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</si>
  <si>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</si>
  <si>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</si>
  <si>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</si>
  <si>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</si>
  <si>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</si>
  <si>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</si>
  <si>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</si>
  <si>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</si>
  <si>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</si>
  <si>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</si>
  <si>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</si>
  <si>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</si>
  <si>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</si>
  <si>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</si>
  <si>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</si>
  <si>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</si>
  <si>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</si>
  <si>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</si>
  <si>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</si>
  <si>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</si>
  <si>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</si>
  <si>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</si>
  <si>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</si>
  <si>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</si>
  <si>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</si>
  <si>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</si>
  <si>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</si>
  <si>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</si>
  <si>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</si>
  <si>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</si>
  <si>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</si>
  <si>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</si>
  <si>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</si>
  <si>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</si>
  <si>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</si>
  <si>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</si>
  <si>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</si>
  <si>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</si>
  <si>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</si>
  <si>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</si>
  <si>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</si>
  <si>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</si>
  <si>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</si>
  <si>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</si>
  <si>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</si>
  <si>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</si>
  <si>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</si>
  <si>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</si>
  <si>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</si>
  <si>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</si>
  <si>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</si>
  <si>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</si>
  <si>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</si>
  <si>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</si>
  <si>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</si>
  <si>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</si>
  <si>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</si>
  <si>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</si>
  <si>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</si>
  <si>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</si>
  <si>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</si>
  <si>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</si>
  <si>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</si>
  <si>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</si>
  <si>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</si>
  <si>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</si>
  <si>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</si>
  <si>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</si>
  <si>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</si>
  <si>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</si>
  <si>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</si>
  <si>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</si>
  <si>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</si>
  <si>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</si>
  <si>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</si>
  <si>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</si>
  <si>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</si>
  <si>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</si>
  <si>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</si>
  <si>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</si>
  <si>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</si>
  <si>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</si>
  <si>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</si>
  <si>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</si>
  <si>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</si>
  <si>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</si>
  <si>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</si>
  <si>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</si>
  <si>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</si>
  <si>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</si>
  <si>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</si>
  <si>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</si>
  <si>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</si>
  <si>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</si>
  <si>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</si>
  <si>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</si>
  <si>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</si>
  <si>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</si>
  <si>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</si>
  <si>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</si>
  <si>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</si>
  <si>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</si>
  <si>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</si>
  <si>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</si>
  <si>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</si>
  <si>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</si>
  <si>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</si>
  <si>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</si>
  <si>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</si>
  <si>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</si>
  <si>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</si>
  <si>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</si>
  <si>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</si>
  <si>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</si>
  <si>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</si>
  <si>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</si>
  <si>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</si>
  <si>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</si>
  <si>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</si>
  <si>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</si>
  <si>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</si>
  <si>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</si>
  <si>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</si>
  <si>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</si>
  <si>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</si>
  <si>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</si>
  <si>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</si>
  <si>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</si>
  <si>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</si>
  <si>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</si>
  <si>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</si>
  <si>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</si>
  <si>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</si>
  <si>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</si>
  <si>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</si>
  <si>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</si>
  <si>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</si>
  <si>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</si>
  <si>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</si>
  <si>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</si>
  <si>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</si>
  <si>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</si>
  <si>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</si>
  <si>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</si>
  <si>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</si>
  <si>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</si>
  <si>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</si>
  <si>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</si>
  <si>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</si>
  <si>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</si>
  <si>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</si>
  <si>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</si>
  <si>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</si>
  <si>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</si>
  <si>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</si>
  <si>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</si>
  <si>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</si>
  <si>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</si>
  <si>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</si>
  <si>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</si>
  <si>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</si>
  <si>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</si>
  <si>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</si>
  <si>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</si>
  <si>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</si>
  <si>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</si>
  <si>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</si>
  <si>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</si>
  <si>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</si>
  <si>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</si>
  <si>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</si>
  <si>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</si>
  <si>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</si>
  <si>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</si>
  <si>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</si>
  <si>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</si>
  <si>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</si>
  <si>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</si>
  <si>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</si>
  <si>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</si>
  <si>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</si>
  <si>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</si>
  <si>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</si>
  <si>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</si>
  <si>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</si>
  <si>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</si>
  <si>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</si>
  <si>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</si>
  <si>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</si>
  <si>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</si>
  <si>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</si>
  <si>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</si>
  <si>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</si>
  <si>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</si>
  <si>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</si>
  <si>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</si>
  <si>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</si>
  <si>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</si>
  <si>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</si>
  <si>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</si>
  <si>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</si>
  <si>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</si>
  <si>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</si>
  <si>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</si>
  <si>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</si>
  <si>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</si>
  <si>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</si>
  <si>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</si>
  <si>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</si>
  <si>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</si>
  <si>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</si>
  <si>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</si>
  <si>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</si>
  <si>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</si>
  <si>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</si>
  <si>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</si>
  <si>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</si>
  <si>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</si>
  <si>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</si>
  <si>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</si>
  <si>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</si>
  <si>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</si>
  <si>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</si>
  <si>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</si>
  <si>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</si>
  <si>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</si>
  <si>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</si>
  <si>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</si>
  <si>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</si>
  <si>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</si>
  <si>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</si>
  <si>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</si>
  <si>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</si>
  <si>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</si>
  <si>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</si>
  <si>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</si>
  <si>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</si>
  <si>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</si>
  <si>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</si>
  <si>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</si>
  <si>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</si>
  <si>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</si>
  <si>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</si>
  <si>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</si>
  <si>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</si>
  <si>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</si>
  <si>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</si>
  <si>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</si>
  <si>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</si>
  <si>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</si>
  <si>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</si>
  <si>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</si>
  <si>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</si>
  <si>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</si>
  <si>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</si>
  <si>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</si>
  <si>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</si>
  <si>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</si>
  <si>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</si>
  <si>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</si>
  <si>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</si>
  <si>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</si>
  <si>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</si>
  <si>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</si>
  <si>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</si>
  <si>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</si>
  <si>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</si>
  <si>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</si>
  <si>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</si>
  <si>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</si>
  <si>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</si>
  <si>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</si>
  <si>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</si>
  <si>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</si>
  <si>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</si>
  <si>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</si>
  <si>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</si>
  <si>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</si>
  <si>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</si>
  <si>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</si>
  <si>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</si>
  <si>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</si>
  <si>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</si>
  <si>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</si>
  <si>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</si>
  <si>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</si>
  <si>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</si>
  <si>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</si>
  <si>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</si>
  <si>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</si>
  <si>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</si>
  <si>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</si>
  <si>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</si>
  <si>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</si>
  <si>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</si>
  <si>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</si>
  <si>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</si>
  <si>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</si>
  <si>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</si>
  <si>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</si>
  <si>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</si>
  <si>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</si>
  <si>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</si>
  <si>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</si>
  <si>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</si>
  <si>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</si>
  <si>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</si>
  <si>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</si>
  <si>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</si>
  <si>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</si>
  <si>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</si>
  <si>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</si>
  <si>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</si>
  <si>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</si>
  <si>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</si>
  <si>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</si>
  <si>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</si>
  <si>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</si>
  <si>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</si>
  <si>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</si>
  <si>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</si>
  <si>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</si>
  <si>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</si>
  <si>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</si>
  <si>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</si>
  <si>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</si>
  <si>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</si>
  <si>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</si>
  <si>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</si>
  <si>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</si>
  <si>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</si>
  <si>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</si>
  <si>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</si>
  <si>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</si>
  <si>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</si>
  <si>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</si>
  <si>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</si>
  <si>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</si>
  <si>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</si>
  <si>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</si>
  <si>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</si>
  <si>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</si>
  <si>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</si>
  <si>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</si>
  <si>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</si>
  <si>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</si>
  <si>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</si>
  <si>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</si>
  <si>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</si>
  <si>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</si>
  <si>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</si>
  <si>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</si>
  <si>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</si>
  <si>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</si>
  <si>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</si>
  <si>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</si>
  <si>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</si>
  <si>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</si>
  <si>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</si>
  <si>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</si>
  <si>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</si>
  <si>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</si>
  <si>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</si>
  <si>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</si>
  <si>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</si>
  <si>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</si>
  <si>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</si>
  <si>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</si>
  <si>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</si>
  <si>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</si>
  <si>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</si>
  <si>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</si>
  <si>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</si>
  <si>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</si>
  <si>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</si>
  <si>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</si>
  <si>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</si>
  <si>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</si>
  <si>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</si>
  <si>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</si>
  <si>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</si>
  <si>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</si>
  <si>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</si>
  <si>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</si>
  <si>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</si>
  <si>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</si>
  <si>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</si>
  <si>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</si>
  <si>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</si>
  <si>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</si>
  <si>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</si>
  <si>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</si>
  <si>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</si>
  <si>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</si>
  <si>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</si>
  <si>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</si>
  <si>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</si>
  <si>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</si>
  <si>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</si>
  <si>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</si>
  <si>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</si>
  <si>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</si>
  <si>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</si>
  <si>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</si>
  <si>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</si>
  <si>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</si>
  <si>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</si>
  <si>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</si>
  <si>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</si>
  <si>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</si>
  <si>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</si>
  <si>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</si>
  <si>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</si>
  <si>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</si>
  <si>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</si>
  <si>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</si>
  <si>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</si>
  <si>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</si>
  <si>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</si>
  <si>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</si>
  <si>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</si>
  <si>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</si>
  <si>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</si>
  <si>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</si>
  <si>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</si>
  <si>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</si>
  <si>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</si>
  <si>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</si>
  <si>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</si>
  <si>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</si>
  <si>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</si>
  <si>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</si>
  <si>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</si>
  <si>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</si>
  <si>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</si>
  <si>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</si>
  <si>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</si>
  <si>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</si>
  <si>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</si>
  <si>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</si>
  <si>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</si>
  <si>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</si>
  <si>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</si>
  <si>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</si>
  <si>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</si>
  <si>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</si>
  <si>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</si>
  <si>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</si>
  <si>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</si>
  <si>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</si>
  <si>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</si>
  <si>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</si>
  <si>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</si>
  <si>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</si>
  <si>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</si>
  <si>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</si>
  <si>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</si>
  <si>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</si>
  <si>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</si>
  <si>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</si>
  <si>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</si>
  <si>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</si>
  <si>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</si>
  <si>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</si>
  <si>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</si>
  <si>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</si>
  <si>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</si>
  <si>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</si>
  <si>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</si>
  <si>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</si>
  <si>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</si>
  <si>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</si>
  <si>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</si>
  <si>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</si>
  <si>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</si>
  <si>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</si>
  <si>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</si>
  <si>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</si>
  <si>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</si>
  <si>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</si>
  <si>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</si>
  <si>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</si>
  <si>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</si>
  <si>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</si>
  <si>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</si>
  <si>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</si>
  <si>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</si>
  <si>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</si>
  <si>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</si>
  <si>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</si>
  <si>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</si>
  <si>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</si>
  <si>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</si>
  <si>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</si>
  <si>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</si>
  <si>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</si>
  <si>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</si>
  <si>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</si>
  <si>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</si>
  <si>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</si>
  <si>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</si>
  <si>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</si>
  <si>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</si>
  <si>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</si>
  <si>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</si>
  <si>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</si>
  <si>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</si>
  <si>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</si>
  <si>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</si>
  <si>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</si>
  <si>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</si>
  <si>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</si>
  <si>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</si>
  <si>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</si>
  <si>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</si>
  <si>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</si>
  <si>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</si>
  <si>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</si>
  <si>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</si>
  <si>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</si>
  <si>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</si>
  <si>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</si>
  <si>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</si>
  <si>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</si>
  <si>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</si>
  <si>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</si>
  <si>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</si>
  <si>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</si>
  <si>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</si>
  <si>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</si>
  <si>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</si>
  <si>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</si>
  <si>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</si>
  <si>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</si>
  <si>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</si>
  <si>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</si>
  <si>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</si>
  <si>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</si>
  <si>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</si>
  <si>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</si>
  <si>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</si>
  <si>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</si>
  <si>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</si>
  <si>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</si>
  <si>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</si>
  <si>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</si>
  <si>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</si>
  <si>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</si>
  <si>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</si>
  <si>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</si>
  <si>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</si>
  <si>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</si>
  <si>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</si>
  <si>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</si>
  <si>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</si>
  <si>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</si>
  <si>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</si>
  <si>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</si>
  <si>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</si>
  <si>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</si>
  <si>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</si>
  <si>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</si>
  <si>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</si>
  <si>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</si>
  <si>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</si>
  <si>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</si>
  <si>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</si>
  <si>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</si>
  <si>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</si>
  <si>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</si>
  <si>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</si>
  <si>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</si>
  <si>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</si>
  <si>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</si>
  <si>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</si>
  <si>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</si>
  <si>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</si>
  <si>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</si>
  <si>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</si>
  <si>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</si>
  <si>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</si>
  <si>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</si>
  <si>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</si>
  <si>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</si>
  <si>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</si>
  <si>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</si>
  <si>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</si>
  <si>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</si>
  <si>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</si>
  <si>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</si>
  <si>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</si>
  <si>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</si>
  <si>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</si>
  <si>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</si>
  <si>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</si>
  <si>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</si>
  <si>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</si>
  <si>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</si>
  <si>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</si>
  <si>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</si>
  <si>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</si>
  <si>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</si>
  <si>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</si>
  <si>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</si>
  <si>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</si>
  <si>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</si>
  <si>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</si>
  <si>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</si>
  <si>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</si>
  <si>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</si>
  <si>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</si>
  <si>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</si>
  <si>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</si>
  <si>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</si>
  <si>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</si>
  <si>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</si>
  <si>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</si>
  <si>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</si>
  <si>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</si>
  <si>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</si>
  <si>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</si>
  <si>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</si>
  <si>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</si>
  <si>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</si>
  <si>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</si>
  <si>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</si>
  <si>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</si>
  <si>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</si>
  <si>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</si>
  <si>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</si>
  <si>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</si>
  <si>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</si>
  <si>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</si>
  <si>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</si>
  <si>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</si>
  <si>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</si>
  <si>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</si>
  <si>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</si>
  <si>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</si>
  <si>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</si>
  <si>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</si>
  <si>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</si>
  <si>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</si>
  <si>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</si>
  <si>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</si>
  <si>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</si>
  <si>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</si>
  <si>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</si>
  <si>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</si>
  <si>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</si>
  <si>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</si>
  <si>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</si>
  <si>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</si>
  <si>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</si>
  <si>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</si>
  <si>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</si>
  <si>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</si>
  <si>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</si>
  <si>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</si>
  <si>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</si>
  <si>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</si>
  <si>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</si>
  <si>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</si>
  <si>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</si>
  <si>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</si>
  <si>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</si>
  <si>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</si>
  <si>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</si>
  <si>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</si>
  <si>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</si>
  <si>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</si>
  <si>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</si>
  <si>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</si>
  <si>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</si>
  <si>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</si>
  <si>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</si>
  <si>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</si>
  <si>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</si>
  <si>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</si>
  <si>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</si>
  <si>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</si>
  <si>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</si>
  <si>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</si>
  <si>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</si>
  <si>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</si>
  <si>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</si>
  <si>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</si>
  <si>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</si>
  <si>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</si>
  <si>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</si>
  <si>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</si>
  <si>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</si>
  <si>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</si>
  <si>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</si>
  <si>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</si>
  <si>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</si>
  <si>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</si>
  <si>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</si>
  <si>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</si>
  <si>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</si>
  <si>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</si>
  <si>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</si>
  <si>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</si>
  <si>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</si>
  <si>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</si>
  <si>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</si>
  <si>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</si>
  <si>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</si>
  <si>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</si>
  <si>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</si>
  <si>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</si>
  <si>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</si>
  <si>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</si>
  <si>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</si>
  <si>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</si>
  <si>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</si>
  <si>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</si>
  <si>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</si>
  <si>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</si>
  <si>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</si>
  <si>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</si>
  <si>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</si>
  <si>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</si>
  <si>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</si>
  <si>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</si>
  <si>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</si>
  <si>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</si>
  <si>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</si>
  <si>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</si>
  <si>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</si>
  <si>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</si>
  <si>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</si>
  <si>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</si>
  <si>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</si>
  <si>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</si>
  <si>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</si>
  <si>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</si>
  <si>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</si>
  <si>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</si>
  <si>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</si>
  <si>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</si>
  <si>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</si>
  <si>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</si>
  <si>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</si>
  <si>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</si>
  <si>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</si>
  <si>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</si>
  <si>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</si>
  <si>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</si>
  <si>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</si>
  <si>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</si>
  <si>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</si>
  <si>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</si>
  <si>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</si>
  <si>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</si>
  <si>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</si>
  <si>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</si>
  <si>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</si>
  <si>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</si>
  <si>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</si>
  <si>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</si>
  <si>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</si>
  <si>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</si>
  <si>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</si>
  <si>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</si>
  <si>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</si>
  <si>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</si>
  <si>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</si>
  <si>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</si>
  <si>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</si>
  <si>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</si>
  <si>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</si>
  <si>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</si>
  <si>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</si>
  <si>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</si>
  <si>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</si>
  <si>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</si>
  <si>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</si>
  <si>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</si>
  <si>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</si>
  <si>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</si>
  <si>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</si>
  <si>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</si>
  <si>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</si>
  <si>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</si>
  <si>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</si>
  <si>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</si>
  <si>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</si>
  <si>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</si>
  <si>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</si>
  <si>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</si>
  <si>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</si>
  <si>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</si>
  <si>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</si>
  <si>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</si>
  <si>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</si>
  <si>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</si>
  <si>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</si>
  <si>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</si>
  <si>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</si>
  <si>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</si>
  <si>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</si>
  <si>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</si>
  <si>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</si>
  <si>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</si>
  <si>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</si>
  <si>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</si>
  <si>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</si>
  <si>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</si>
  <si>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</si>
  <si>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</si>
  <si>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</si>
  <si>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</si>
  <si>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</si>
  <si>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</si>
  <si>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</si>
  <si>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</si>
  <si>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</si>
  <si>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</si>
  <si>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</si>
  <si>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</si>
  <si>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</si>
  <si>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</si>
  <si>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</si>
  <si>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</si>
  <si>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</si>
  <si>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</si>
  <si>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</si>
  <si>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</si>
  <si>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</si>
  <si>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</si>
  <si>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</si>
  <si>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</si>
  <si>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</si>
  <si>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</si>
  <si>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</si>
  <si>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</si>
  <si>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</si>
  <si>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</si>
  <si>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</si>
  <si>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</si>
  <si>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</si>
  <si>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</si>
  <si>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</si>
  <si>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</si>
  <si>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</si>
  <si>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</si>
  <si>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</si>
  <si>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</si>
  <si>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</si>
  <si>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</si>
  <si>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</si>
  <si>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</si>
  <si>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</si>
  <si>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</si>
  <si>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</si>
  <si>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</si>
  <si>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</si>
  <si>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</si>
  <si>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</si>
  <si>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</si>
  <si>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</si>
  <si>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</si>
  <si>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</si>
  <si>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</si>
  <si>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</si>
  <si>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</si>
  <si>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</si>
  <si>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</si>
  <si>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</si>
  <si>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</si>
  <si>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</si>
  <si>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</si>
  <si>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</si>
  <si>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</si>
  <si>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</si>
  <si>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</si>
  <si>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</si>
  <si>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</si>
  <si>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</si>
  <si>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</si>
  <si>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</si>
  <si>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</si>
  <si>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</si>
  <si>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</si>
  <si>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</si>
  <si>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</si>
  <si>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</si>
  <si>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</si>
  <si>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</si>
  <si>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</si>
  <si>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</si>
  <si>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</si>
  <si>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</si>
  <si>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</si>
  <si>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</si>
  <si>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</si>
  <si>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</si>
  <si>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</si>
  <si>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</si>
  <si>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</si>
  <si>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</si>
  <si>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</si>
  <si>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</si>
  <si>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</si>
  <si>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</si>
  <si>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</si>
  <si>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</si>
  <si>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</si>
  <si>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</si>
  <si>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</si>
  <si>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</si>
  <si>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</si>
  <si>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</si>
  <si>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</si>
  <si>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</si>
  <si>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</si>
  <si>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</si>
  <si>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</si>
  <si>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</si>
  <si>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</si>
  <si>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</si>
  <si>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</si>
  <si>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</si>
  <si>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</si>
  <si>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</si>
  <si>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</si>
  <si>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</si>
  <si>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</si>
  <si>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</si>
  <si>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</si>
  <si>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</si>
  <si>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</si>
  <si>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</si>
  <si>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</si>
  <si>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</si>
  <si>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</si>
  <si>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</si>
  <si>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</si>
  <si>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</si>
  <si>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</si>
  <si>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</si>
  <si>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</si>
  <si>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</si>
  <si>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</si>
  <si>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</si>
  <si>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</si>
  <si>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</si>
  <si>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</si>
  <si>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</si>
  <si>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</si>
  <si>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</si>
  <si>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</si>
  <si>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</si>
  <si>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</si>
  <si>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</si>
  <si>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</si>
  <si>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</si>
  <si>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</si>
  <si>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</si>
  <si>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</si>
  <si>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</si>
  <si>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</si>
  <si>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</si>
  <si>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</si>
  <si>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</si>
  <si>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</si>
  <si>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</si>
  <si>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</si>
  <si>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</si>
  <si>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</si>
  <si>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</si>
  <si>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</si>
  <si>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</si>
  <si>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</si>
  <si>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</si>
  <si>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</si>
  <si>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</si>
  <si>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</si>
  <si>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</si>
  <si>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</si>
  <si>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</si>
  <si>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</si>
  <si>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</si>
  <si>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</si>
  <si>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</si>
  <si>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</si>
  <si>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</si>
  <si>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</si>
  <si>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</si>
  <si>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</si>
  <si>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</si>
  <si>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</si>
  <si>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</si>
  <si>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</si>
  <si>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</si>
  <si>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</si>
  <si>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</si>
  <si>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</si>
  <si>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</si>
  <si>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</si>
  <si>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</si>
  <si>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</si>
  <si>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</si>
  <si>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</si>
  <si>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</si>
  <si>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</si>
  <si>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</si>
  <si>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</si>
  <si>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</si>
  <si>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</si>
  <si>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</si>
  <si>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</si>
  <si>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</si>
  <si>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</si>
  <si>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</si>
  <si>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</si>
  <si>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</si>
  <si>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</si>
  <si>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</si>
  <si>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</si>
  <si>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</si>
  <si>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</si>
  <si>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</si>
  <si>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</si>
  <si>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</si>
  <si>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</si>
  <si>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</si>
  <si>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</si>
  <si>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</si>
  <si>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</si>
  <si>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</si>
  <si>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</si>
  <si>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</si>
  <si>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</si>
  <si>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</si>
  <si>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</si>
  <si>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</si>
  <si>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</si>
  <si>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</si>
  <si>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</si>
  <si>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</si>
  <si>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</si>
  <si>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</si>
  <si>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</si>
  <si>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</si>
  <si>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</si>
  <si>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</si>
  <si>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</si>
  <si>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</si>
  <si>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</si>
  <si>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</si>
  <si>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</si>
  <si>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</si>
  <si>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</si>
  <si>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</si>
  <si>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</si>
  <si>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</si>
  <si>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</si>
  <si>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</si>
  <si>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</si>
  <si>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</si>
  <si>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</si>
  <si>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</si>
  <si>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</si>
  <si>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</si>
  <si>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</si>
  <si>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</si>
  <si>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</si>
  <si>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</si>
  <si>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</si>
  <si>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</si>
  <si>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</si>
  <si>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</si>
  <si>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</si>
  <si>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</si>
  <si>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</si>
  <si>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</si>
  <si>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</si>
  <si>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</si>
  <si>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</si>
  <si>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</si>
  <si>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</si>
  <si>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</si>
  <si>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</si>
  <si>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</si>
  <si>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</si>
  <si>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</si>
  <si>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</si>
  <si>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</si>
  <si>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</si>
  <si>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</si>
  <si>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</si>
  <si>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</si>
  <si>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</si>
  <si>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</si>
  <si>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</si>
  <si>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</si>
  <si>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</si>
  <si>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</si>
  <si>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</si>
  <si>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</si>
  <si>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</si>
  <si>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</si>
  <si>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</si>
  <si>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</si>
  <si>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</si>
  <si>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</si>
  <si>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</si>
  <si>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</si>
  <si>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</si>
  <si>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</si>
  <si>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</si>
  <si>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</si>
  <si>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</si>
  <si>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</si>
  <si>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</si>
  <si>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</si>
  <si>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</si>
  <si>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</si>
  <si>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</si>
  <si>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</si>
  <si>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</si>
  <si>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</si>
  <si>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</si>
  <si>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</si>
  <si>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</si>
  <si>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</si>
  <si>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</si>
  <si>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</si>
  <si>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</si>
  <si>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</si>
  <si>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</si>
  <si>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</si>
  <si>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</si>
  <si>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</si>
  <si>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</si>
  <si>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</si>
  <si>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</si>
  <si>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</si>
  <si>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</si>
  <si>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</si>
  <si>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</si>
  <si>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</si>
  <si>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</si>
  <si>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</si>
  <si>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</si>
  <si>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</si>
  <si>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</si>
  <si>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</si>
  <si>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</si>
  <si>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</si>
  <si>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</si>
  <si>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</si>
  <si>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</si>
  <si>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</si>
  <si>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</si>
  <si>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</si>
  <si>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</si>
  <si>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</si>
  <si>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</si>
  <si>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</si>
  <si>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</si>
  <si>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</si>
  <si>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</si>
  <si>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</si>
  <si>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</si>
  <si>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</si>
  <si>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</si>
  <si>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</si>
  <si>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</si>
  <si>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</si>
  <si>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</si>
  <si>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</si>
  <si>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</si>
  <si>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</si>
  <si>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</si>
  <si>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</si>
  <si>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</si>
  <si>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</si>
  <si>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</si>
  <si>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</si>
  <si>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</si>
  <si>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</si>
  <si>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</si>
  <si>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</si>
  <si>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</si>
  <si>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</si>
  <si>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</si>
  <si>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</si>
  <si>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</si>
  <si>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</si>
  <si>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</si>
  <si>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</si>
  <si>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</si>
  <si>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</si>
  <si>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</si>
  <si>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</si>
  <si>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</si>
  <si>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</si>
  <si>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</si>
  <si>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</si>
  <si>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</si>
  <si>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</si>
  <si>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</si>
  <si>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</si>
  <si>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</si>
  <si>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</si>
  <si>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</si>
  <si>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</si>
  <si>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</si>
  <si>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</si>
  <si>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</si>
  <si>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</si>
  <si>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</si>
  <si>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</si>
  <si>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</si>
  <si>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</si>
  <si>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</si>
  <si>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</si>
  <si>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</si>
  <si>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</si>
  <si>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</si>
  <si>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</si>
  <si>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</si>
  <si>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</si>
  <si>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</si>
  <si>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</si>
  <si>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</si>
  <si>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</si>
  <si>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</si>
  <si>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</si>
  <si>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</si>
  <si>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</si>
  <si>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</si>
  <si>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</si>
  <si>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</si>
  <si>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</si>
  <si>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</si>
  <si>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</si>
  <si>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</si>
  <si>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</si>
  <si>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</si>
  <si>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</si>
  <si>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</si>
  <si>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</si>
  <si>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</si>
  <si>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</si>
  <si>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</si>
  <si>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</si>
  <si>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</si>
  <si>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</si>
  <si>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</si>
  <si>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</si>
  <si>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</si>
  <si>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</si>
  <si>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</si>
  <si>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</si>
  <si>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</si>
  <si>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</si>
  <si>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</si>
  <si>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</si>
  <si>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</si>
  <si>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</si>
  <si>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</si>
  <si>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</si>
  <si>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</si>
  <si>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</si>
  <si>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</si>
  <si>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</si>
  <si>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</si>
  <si>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</si>
  <si>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</si>
  <si>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</si>
  <si>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</si>
  <si>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</si>
  <si>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</si>
  <si>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</si>
  <si>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</si>
  <si>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</si>
  <si>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</si>
  <si>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</si>
  <si>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</si>
  <si>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</si>
  <si>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</si>
  <si>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</si>
  <si>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</si>
  <si>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</si>
  <si>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</si>
  <si>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</si>
  <si>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</si>
  <si>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</si>
  <si>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</si>
  <si>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</si>
  <si>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</si>
  <si>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</si>
  <si>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</si>
  <si>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</si>
  <si>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</si>
  <si>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</si>
  <si>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</si>
  <si>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</si>
  <si>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</si>
  <si>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</si>
  <si>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</si>
  <si>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</si>
  <si>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</si>
  <si>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</si>
  <si>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</si>
  <si>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</si>
  <si>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</si>
  <si>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</si>
  <si>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</si>
  <si>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</si>
  <si>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</si>
  <si>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</si>
  <si>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</si>
  <si>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</si>
  <si>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</si>
  <si>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</si>
  <si>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</si>
  <si>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</si>
  <si>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</si>
  <si>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</si>
  <si>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</si>
  <si>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</si>
  <si>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</si>
  <si>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</si>
  <si>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</si>
  <si>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</si>
  <si>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</si>
  <si>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</si>
  <si>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</si>
  <si>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</si>
  <si>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</si>
  <si>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</si>
  <si>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</si>
  <si>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</si>
  <si>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</si>
  <si>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</si>
  <si>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</si>
  <si>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</si>
  <si>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</si>
  <si>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</si>
  <si>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</si>
  <si>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</si>
  <si>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</si>
  <si>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</si>
  <si>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</si>
  <si>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</si>
  <si>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</si>
  <si>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</si>
  <si>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</si>
  <si>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</si>
  <si>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</si>
  <si>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</si>
  <si>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</si>
  <si>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</si>
  <si>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</si>
  <si>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</si>
  <si>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</si>
  <si>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</si>
  <si>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</si>
  <si>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</si>
  <si>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</si>
  <si>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</si>
  <si>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</si>
  <si>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</si>
  <si>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</si>
  <si>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</si>
  <si>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</si>
  <si>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</si>
  <si>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</si>
  <si>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</si>
  <si>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</si>
  <si>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</si>
  <si>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</si>
  <si>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</si>
  <si>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</si>
  <si>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</si>
  <si>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</si>
  <si>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</si>
  <si>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</si>
  <si>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</si>
  <si>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</si>
  <si>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</si>
  <si>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</si>
  <si>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</si>
  <si>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</si>
  <si>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</si>
  <si>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</si>
  <si>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</si>
  <si>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</si>
  <si>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</si>
  <si>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</si>
  <si>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</si>
  <si>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</si>
  <si>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</si>
  <si>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</si>
  <si>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</si>
  <si>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</si>
  <si>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</si>
  <si>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</si>
  <si>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</si>
  <si>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</si>
  <si>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</si>
  <si>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</si>
  <si>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</si>
  <si>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</si>
  <si>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</si>
  <si>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</si>
  <si>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</si>
  <si>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</si>
  <si>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</si>
  <si>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</si>
  <si>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</si>
  <si>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</si>
  <si>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</si>
  <si>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</si>
  <si>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</si>
  <si>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</si>
  <si>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</si>
  <si>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</si>
  <si>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</si>
  <si>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</si>
  <si>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</si>
  <si>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</si>
  <si>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</si>
  <si>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</si>
  <si>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</si>
  <si>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</si>
  <si>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</si>
  <si>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</si>
  <si>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</si>
  <si>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</si>
  <si>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</si>
  <si>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</si>
  <si>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</si>
  <si>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</si>
  <si>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</si>
  <si>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</si>
  <si>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</si>
  <si>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</si>
  <si>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</si>
  <si>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</si>
  <si>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</si>
  <si>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</si>
  <si>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</si>
  <si>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</si>
  <si>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</si>
  <si>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</si>
  <si>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</si>
  <si>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</si>
  <si>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</si>
  <si>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</si>
  <si>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</si>
  <si>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</si>
  <si>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</si>
  <si>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</si>
  <si>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</si>
  <si>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</si>
  <si>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</si>
  <si>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</si>
  <si>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</si>
  <si>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</si>
  <si>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</si>
  <si>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</si>
  <si>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</si>
  <si>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</si>
  <si>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</si>
  <si>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</si>
  <si>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</si>
  <si>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</si>
  <si>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</si>
  <si>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</si>
  <si>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</si>
  <si>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</si>
  <si>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</si>
  <si>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</si>
  <si>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</si>
  <si>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</si>
  <si>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</si>
  <si>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</si>
  <si>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</si>
  <si>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</si>
  <si>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</si>
  <si>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</si>
  <si>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</si>
  <si>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</si>
  <si>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</si>
  <si>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</si>
  <si>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</si>
  <si>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</si>
  <si>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</si>
  <si>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</si>
  <si>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</si>
  <si>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</si>
  <si>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</si>
  <si>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</si>
  <si>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</si>
  <si>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</si>
  <si>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</si>
  <si>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</si>
  <si>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</si>
  <si>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</si>
  <si>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</si>
  <si>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</si>
  <si>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</si>
  <si>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</si>
  <si>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</si>
  <si>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</si>
  <si>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</si>
  <si>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</si>
  <si>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</si>
  <si>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</si>
  <si>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</si>
  <si>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</si>
  <si>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</si>
  <si>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</si>
  <si>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</si>
  <si>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</si>
  <si>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</si>
  <si>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</si>
  <si>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</si>
  <si>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</si>
  <si>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</si>
  <si>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</si>
  <si>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</si>
  <si>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</si>
  <si>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</si>
  <si>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</si>
  <si>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</si>
  <si>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</si>
  <si>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</si>
  <si>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</si>
  <si>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</si>
  <si>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</si>
  <si>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</si>
  <si>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</si>
  <si>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</si>
  <si>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</si>
  <si>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</si>
  <si>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</si>
  <si>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</si>
  <si>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</si>
  <si>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</si>
  <si>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</si>
  <si>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</si>
  <si>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</si>
  <si>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</si>
  <si>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</si>
  <si>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</si>
  <si>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</si>
  <si>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</si>
  <si>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</si>
  <si>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</si>
  <si>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</si>
  <si>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</si>
  <si>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</si>
  <si>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</si>
  <si>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</si>
  <si>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</si>
  <si>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</si>
  <si>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</si>
  <si>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</si>
  <si>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</si>
  <si>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</si>
  <si>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</si>
  <si>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</si>
  <si>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</si>
  <si>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</si>
  <si>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</si>
  <si>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</si>
  <si>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</si>
  <si>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</si>
  <si>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</si>
  <si>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</si>
  <si>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</si>
  <si>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</si>
  <si>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</si>
  <si>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</si>
  <si>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</si>
  <si>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</si>
  <si>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</si>
  <si>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</si>
  <si>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</si>
  <si>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</si>
  <si>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</si>
  <si>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</si>
  <si>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</si>
  <si>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</si>
  <si>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</si>
  <si>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</si>
  <si>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</si>
  <si>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</si>
  <si>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</si>
  <si>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</si>
  <si>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</si>
  <si>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</si>
  <si>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</si>
  <si>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</si>
  <si>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</si>
  <si>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</si>
  <si>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</si>
  <si>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</si>
  <si>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</si>
  <si>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</si>
  <si>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</si>
  <si>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</si>
  <si>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</si>
  <si>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</si>
  <si>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</si>
  <si>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</si>
  <si>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</si>
  <si>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</si>
  <si>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</si>
  <si>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</si>
  <si>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</si>
  <si>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</si>
  <si>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</si>
  <si>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</si>
  <si>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</si>
  <si>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</si>
  <si>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</si>
  <si>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</si>
  <si>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</si>
  <si>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</si>
  <si>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</si>
  <si>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</si>
  <si>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</si>
  <si>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</si>
  <si>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</si>
  <si>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</si>
  <si>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</si>
  <si>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</si>
  <si>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</si>
  <si>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</si>
  <si>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</si>
  <si>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</si>
  <si>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</si>
  <si>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</si>
  <si>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</si>
  <si>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</si>
  <si>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</si>
  <si>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</si>
  <si>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</si>
  <si>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</si>
  <si>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</si>
  <si>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</si>
  <si>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</si>
  <si>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</si>
  <si>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</si>
  <si>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</si>
  <si>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</si>
  <si>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</si>
  <si>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</si>
  <si>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</si>
  <si>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</si>
  <si>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</si>
  <si>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</si>
  <si>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</si>
  <si>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</si>
  <si>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</si>
  <si>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</si>
  <si>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</si>
  <si>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</si>
  <si>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</si>
  <si>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</si>
  <si>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</si>
  <si>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</si>
  <si>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</si>
  <si>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</si>
  <si>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</si>
  <si>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</si>
  <si>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</si>
  <si>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</si>
  <si>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</si>
  <si>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</si>
  <si>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</si>
  <si>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</si>
  <si>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</si>
  <si>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</si>
  <si>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</si>
  <si>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</si>
  <si>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</si>
  <si>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</si>
  <si>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</si>
  <si>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</si>
  <si>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</si>
  <si>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</si>
  <si>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</si>
  <si>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</si>
  <si>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</si>
  <si>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</si>
  <si>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</si>
  <si>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</si>
  <si>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</si>
  <si>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</si>
  <si>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</si>
  <si>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</si>
  <si>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</si>
  <si>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</si>
  <si>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</si>
  <si>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</si>
  <si>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</si>
  <si>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</si>
  <si>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</si>
  <si>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</si>
  <si>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</si>
  <si>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</si>
  <si>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</si>
  <si>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</si>
  <si>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</si>
  <si>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</si>
  <si>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</si>
  <si>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</si>
  <si>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</si>
  <si>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</si>
  <si>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</si>
  <si>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</si>
  <si>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</si>
  <si>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</si>
  <si>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</si>
  <si>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</si>
  <si>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</si>
  <si>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</si>
  <si>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</si>
  <si>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</si>
  <si>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</si>
  <si>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</si>
  <si>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</si>
  <si>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</si>
  <si>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</si>
  <si>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</si>
  <si>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</si>
  <si>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</si>
  <si>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</si>
  <si>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</si>
  <si>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</si>
  <si>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</si>
  <si>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</si>
  <si>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</si>
  <si>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</si>
  <si>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</si>
  <si>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</si>
  <si>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</si>
  <si>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</si>
  <si>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</si>
  <si>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</si>
  <si>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</si>
  <si>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</si>
  <si>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</si>
  <si>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</si>
  <si>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</si>
  <si>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</si>
  <si>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</si>
  <si>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</si>
  <si>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</si>
  <si>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</si>
  <si>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</si>
  <si>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</si>
  <si>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</si>
  <si>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</si>
  <si>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</si>
  <si>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</si>
  <si>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</si>
  <si>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</si>
  <si>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</si>
  <si>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</si>
  <si>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</si>
  <si>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</si>
  <si>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</si>
  <si>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</si>
  <si>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</si>
  <si>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</si>
  <si>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</si>
  <si>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</si>
  <si>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</si>
  <si>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</si>
  <si>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</si>
  <si>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</si>
  <si>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</si>
  <si>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</si>
  <si>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</si>
  <si>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</si>
  <si>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</si>
  <si>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</si>
  <si>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</si>
  <si>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</si>
  <si>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</si>
  <si>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</si>
  <si>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</si>
  <si>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</si>
  <si>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</si>
  <si>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</si>
  <si>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</si>
  <si>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</si>
  <si>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</si>
  <si>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</si>
  <si>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</si>
  <si>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</si>
  <si>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</si>
  <si>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</si>
  <si>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</si>
  <si>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</si>
  <si>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</si>
  <si>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</si>
  <si>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</si>
  <si>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</si>
  <si>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</si>
  <si>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</si>
  <si>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</si>
  <si>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</si>
  <si>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</si>
  <si>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</si>
  <si>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</si>
  <si>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</si>
  <si>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</si>
  <si>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</si>
  <si>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</si>
  <si>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</si>
  <si>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</si>
  <si>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</si>
  <si>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</si>
  <si>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</si>
  <si>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</si>
  <si>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</si>
  <si>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</si>
  <si>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</si>
  <si>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</si>
  <si>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</si>
  <si>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</si>
  <si>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</si>
  <si>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</si>
  <si>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</si>
  <si>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</si>
  <si>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</si>
  <si>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</si>
  <si>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</si>
  <si>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</si>
  <si>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</si>
  <si>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</si>
  <si>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</si>
  <si>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</si>
  <si>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</si>
  <si>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</si>
  <si>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</si>
  <si>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</si>
  <si>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</si>
  <si>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</si>
  <si>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</si>
  <si>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</si>
  <si>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</si>
  <si>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</si>
  <si>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</si>
  <si>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</si>
  <si>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</si>
  <si>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</si>
  <si>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</si>
  <si>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</si>
  <si>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</si>
  <si>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</si>
  <si>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</si>
  <si>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</si>
  <si>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</si>
  <si>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</si>
  <si>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</si>
  <si>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</si>
  <si>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</si>
  <si>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</si>
  <si>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</si>
  <si>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</si>
  <si>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</si>
  <si>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</si>
  <si>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</si>
  <si>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</si>
  <si>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</si>
  <si>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</si>
  <si>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</si>
  <si>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</si>
  <si>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</si>
  <si>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</si>
  <si>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</si>
  <si>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</si>
  <si>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</si>
  <si>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</si>
  <si>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</si>
  <si>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</si>
  <si>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</si>
  <si>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</si>
  <si>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</si>
  <si>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</si>
  <si>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</si>
  <si>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</si>
  <si>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</si>
  <si>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</si>
  <si>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</si>
  <si>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</si>
  <si>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</si>
  <si>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</si>
  <si>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</si>
  <si>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</si>
  <si>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</si>
  <si>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</si>
  <si>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</si>
  <si>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</si>
  <si>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</si>
  <si>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</si>
  <si>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</si>
  <si>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</si>
  <si>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</si>
  <si>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</si>
  <si>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</si>
  <si>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</si>
  <si>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</si>
  <si>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</si>
  <si>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</si>
  <si>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</si>
  <si>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</si>
  <si>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</si>
  <si>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</si>
  <si>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</si>
  <si>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</si>
  <si>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</si>
  <si>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</si>
  <si>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</si>
  <si>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</si>
  <si>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</si>
  <si>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</si>
  <si>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</si>
  <si>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</si>
  <si>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</si>
  <si>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</si>
  <si>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</si>
  <si>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</si>
  <si>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</si>
  <si>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</si>
  <si>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</si>
  <si>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</si>
  <si>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</si>
  <si>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</si>
  <si>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</si>
  <si>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</si>
  <si>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</si>
  <si>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</si>
  <si>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</si>
  <si>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</si>
  <si>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</si>
  <si>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</si>
  <si>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</si>
  <si>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</si>
  <si>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</si>
  <si>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</si>
  <si>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</si>
  <si>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</si>
  <si>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</si>
  <si>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</si>
  <si>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</si>
  <si>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</si>
  <si>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</si>
  <si>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</si>
  <si>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</si>
  <si>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</si>
  <si>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</si>
  <si>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</si>
  <si>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</si>
  <si>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</si>
  <si>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</si>
  <si>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</si>
  <si>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</si>
  <si>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</si>
  <si>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</si>
  <si>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</si>
  <si>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</si>
  <si>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</si>
  <si>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</si>
  <si>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</si>
  <si>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</si>
  <si>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</si>
  <si>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</si>
  <si>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</si>
  <si>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</si>
  <si>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</si>
  <si>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</si>
  <si>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</si>
  <si>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</si>
  <si>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</si>
  <si>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</si>
  <si>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</si>
  <si>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</si>
  <si>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</si>
  <si>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</si>
  <si>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</si>
  <si>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</si>
  <si>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</si>
  <si>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</si>
  <si>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</si>
  <si>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</si>
  <si>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</si>
  <si>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</si>
  <si>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</si>
  <si>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</si>
  <si>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</si>
  <si>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</si>
  <si>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</si>
  <si>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</si>
  <si>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</si>
  <si>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</si>
  <si>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</si>
  <si>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</si>
  <si>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</si>
  <si>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</si>
  <si>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</si>
  <si>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</si>
  <si>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</si>
  <si>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</si>
  <si>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</si>
  <si>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</si>
  <si>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</si>
  <si>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</si>
  <si>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</si>
  <si>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</si>
  <si>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</si>
  <si>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</si>
  <si>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</si>
  <si>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</si>
  <si>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</si>
  <si>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</si>
  <si>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</si>
  <si>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</si>
  <si>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</si>
  <si>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</si>
  <si>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</si>
  <si>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</si>
  <si>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</si>
  <si>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</si>
  <si>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</si>
  <si>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</si>
  <si>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</si>
  <si>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</si>
  <si>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</si>
  <si>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</si>
  <si>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</si>
  <si>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</si>
  <si>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</si>
  <si>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</si>
  <si>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</si>
  <si>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</si>
  <si>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</si>
  <si>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</si>
  <si>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</si>
  <si>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</si>
  <si>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</si>
  <si>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</si>
  <si>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</si>
  <si>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</si>
  <si>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</si>
  <si>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</si>
  <si>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</si>
  <si>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</si>
  <si>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</si>
  <si>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</si>
  <si>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</si>
  <si>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</si>
  <si>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</si>
  <si>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</si>
  <si>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</si>
  <si>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</si>
  <si>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</si>
  <si>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</si>
  <si>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</si>
  <si>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</si>
  <si>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</si>
  <si>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</si>
  <si>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</si>
  <si>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</si>
  <si>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</si>
  <si>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</si>
  <si>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</si>
  <si>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</si>
  <si>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</si>
  <si>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</si>
  <si>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</si>
  <si>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</si>
  <si>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</si>
  <si>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</si>
  <si>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</si>
  <si>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</si>
  <si>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</si>
  <si>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</si>
  <si>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</si>
  <si>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</si>
  <si>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</si>
  <si>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</si>
  <si>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</si>
  <si>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</si>
  <si>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</si>
  <si>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</si>
  <si>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</si>
  <si>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</si>
  <si>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</si>
  <si>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</si>
  <si>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</si>
  <si>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</si>
  <si>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</si>
  <si>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</si>
  <si>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</si>
  <si>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</si>
  <si>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</si>
  <si>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</si>
  <si>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</si>
  <si>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</si>
  <si>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</si>
  <si>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</si>
  <si>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</si>
  <si>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</si>
  <si>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</si>
  <si>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</si>
  <si>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</si>
  <si>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</si>
  <si>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</si>
  <si>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</si>
  <si>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</si>
  <si>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</si>
  <si>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</si>
  <si>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</si>
  <si>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</si>
  <si>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</si>
  <si>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</si>
  <si>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</si>
  <si>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</si>
  <si>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</si>
  <si>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</si>
  <si>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</si>
  <si>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</si>
  <si>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</si>
  <si>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</si>
  <si>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</si>
  <si>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</si>
  <si>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</si>
  <si>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</si>
  <si>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</si>
  <si>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</si>
  <si>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</si>
  <si>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</si>
  <si>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</si>
  <si>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</si>
  <si>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</si>
  <si>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</si>
  <si>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</si>
  <si>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</si>
  <si>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</si>
  <si>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</si>
  <si>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</si>
  <si>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</si>
  <si>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</si>
  <si>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</si>
  <si>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</si>
  <si>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</si>
  <si>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</si>
  <si>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</si>
  <si>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</si>
  <si>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</si>
  <si>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</si>
  <si>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</si>
  <si>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</si>
  <si>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</si>
  <si>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</si>
  <si>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</si>
  <si>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</si>
  <si>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</si>
  <si>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</si>
  <si>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</si>
  <si>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</si>
  <si>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</si>
  <si>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</si>
  <si>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</si>
  <si>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</si>
  <si>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</si>
  <si>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</si>
  <si>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</si>
  <si>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</si>
  <si>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</si>
  <si>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</si>
  <si>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</si>
  <si>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</si>
  <si>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</si>
  <si>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</si>
  <si>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</si>
  <si>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</si>
  <si>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</si>
  <si>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</si>
  <si>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</si>
  <si>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</si>
  <si>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</si>
  <si>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</si>
  <si>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</si>
  <si>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</si>
  <si>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</si>
  <si>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</si>
  <si>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</si>
  <si>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</si>
  <si>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</si>
  <si>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</si>
  <si>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</si>
  <si>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</si>
  <si>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</si>
  <si>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</si>
  <si>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</si>
  <si>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</si>
  <si>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</si>
  <si>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</si>
  <si>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</si>
  <si>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</si>
  <si>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</si>
  <si>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</si>
  <si>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</si>
  <si>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</si>
  <si>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</si>
  <si>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</si>
  <si>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</si>
  <si>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</si>
  <si>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</si>
  <si>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</si>
  <si>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</si>
  <si>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</si>
  <si>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</si>
  <si>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</si>
  <si>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</si>
  <si>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</si>
  <si>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</si>
  <si>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</si>
  <si>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</si>
  <si>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</si>
  <si>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</si>
  <si>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</si>
  <si>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</si>
  <si>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</si>
  <si>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</si>
  <si>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</si>
  <si>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</si>
  <si>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</si>
  <si>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</si>
  <si>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</si>
  <si>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</si>
  <si>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</si>
  <si>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</si>
  <si>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</si>
  <si>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</si>
  <si>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</si>
  <si>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</si>
  <si>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</si>
  <si>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</si>
  <si>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</si>
  <si>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</si>
  <si>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</si>
  <si>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</si>
  <si>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</si>
  <si>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</si>
  <si>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</si>
  <si>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</si>
  <si>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</si>
  <si>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</si>
  <si>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</si>
  <si>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</si>
  <si>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</si>
  <si>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</si>
  <si>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</si>
  <si>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</si>
  <si>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</si>
  <si>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</si>
  <si>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</si>
  <si>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</si>
  <si>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</si>
  <si>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</si>
  <si>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</si>
  <si>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</si>
  <si>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</si>
  <si>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</si>
  <si>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</si>
  <si>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</si>
  <si>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</si>
  <si>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</si>
  <si>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</si>
  <si>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</si>
  <si>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</si>
  <si>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</si>
  <si>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</si>
  <si>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</si>
  <si>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</si>
  <si>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</si>
  <si>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</si>
  <si>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</si>
  <si>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</si>
  <si>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</si>
  <si>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</si>
  <si>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</si>
  <si>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</si>
  <si>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</si>
  <si>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</si>
  <si>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</si>
  <si>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</si>
  <si>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</si>
  <si>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</si>
  <si>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</si>
  <si>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</si>
  <si>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</si>
  <si>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</si>
  <si>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</si>
  <si>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</si>
  <si>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</si>
  <si>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</si>
  <si>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</si>
  <si>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</si>
  <si>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</si>
  <si>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</si>
  <si>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</si>
  <si>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</si>
  <si>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</si>
  <si>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</si>
  <si>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</si>
  <si>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</si>
  <si>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</si>
  <si>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</si>
  <si>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</si>
  <si>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</si>
  <si>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</si>
  <si>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</si>
  <si>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</si>
  <si>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</si>
  <si>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</si>
  <si>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</si>
  <si>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</si>
  <si>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</si>
  <si>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</si>
  <si>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</si>
  <si>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</si>
  <si>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</si>
  <si>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</si>
  <si>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</si>
  <si>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</si>
  <si>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</si>
  <si>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</si>
  <si>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</si>
  <si>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</si>
  <si>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</si>
  <si>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</si>
  <si>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</si>
  <si>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</si>
  <si>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</si>
  <si>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</si>
  <si>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</si>
  <si>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</si>
  <si>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</si>
  <si>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</si>
  <si>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</si>
  <si>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</si>
  <si>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</si>
  <si>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</si>
  <si>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</si>
  <si>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</si>
  <si>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</si>
  <si>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</si>
  <si>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</si>
  <si>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</si>
  <si>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</si>
  <si>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</si>
  <si>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</si>
  <si>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</si>
  <si>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</si>
  <si>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</si>
  <si>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</si>
  <si>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</si>
  <si>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</si>
  <si>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</si>
  <si>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</si>
  <si>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</si>
  <si>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</si>
  <si>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</si>
  <si>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</si>
  <si>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</si>
  <si>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</si>
  <si>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</si>
  <si>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</si>
  <si>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</si>
  <si>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</si>
  <si>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</si>
  <si>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</si>
  <si>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</si>
  <si>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</si>
  <si>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</si>
  <si>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</si>
  <si>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</si>
  <si>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</si>
  <si>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</si>
  <si>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</si>
  <si>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</si>
  <si>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</si>
  <si>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</si>
  <si>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</si>
  <si>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</si>
  <si>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</si>
  <si>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</si>
  <si>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</si>
  <si>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</si>
  <si>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</si>
  <si>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</si>
  <si>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</si>
  <si>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</si>
  <si>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</si>
  <si>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</si>
  <si>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</si>
  <si>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</si>
  <si>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</si>
  <si>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</si>
  <si>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</si>
  <si>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</si>
  <si>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</si>
  <si>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</si>
  <si>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</si>
  <si>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</si>
  <si>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</si>
  <si>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</si>
  <si>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</si>
  <si>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</si>
  <si>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</si>
  <si>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</si>
  <si>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</si>
  <si>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</si>
  <si>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</si>
  <si>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</si>
  <si>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</si>
  <si>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</si>
  <si>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</si>
  <si>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</si>
  <si>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</si>
  <si>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</si>
  <si>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</si>
  <si>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</si>
  <si>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</si>
  <si>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</si>
  <si>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</si>
  <si>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</si>
  <si>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</si>
  <si>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</si>
  <si>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</si>
  <si>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</si>
  <si>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</si>
  <si>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</si>
  <si>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</si>
  <si>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</si>
  <si>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</si>
  <si>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</si>
  <si>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</si>
  <si>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</si>
  <si>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</si>
  <si>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</si>
  <si>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</si>
  <si>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</si>
  <si>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</si>
  <si>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</si>
  <si>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</si>
  <si>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</si>
  <si>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</si>
  <si>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</si>
  <si>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</si>
  <si>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</si>
  <si>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</si>
  <si>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</si>
  <si>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</si>
  <si>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</si>
  <si>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</si>
  <si>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</si>
  <si>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</si>
  <si>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</si>
  <si>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</si>
  <si>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</si>
  <si>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</si>
  <si>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</si>
  <si>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</si>
  <si>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</si>
  <si>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</si>
  <si>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</si>
  <si>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</si>
  <si>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</si>
  <si>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</si>
  <si>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</si>
  <si>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</si>
  <si>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</si>
  <si>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</si>
  <si>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</si>
  <si>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</si>
  <si>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</si>
  <si>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</si>
  <si>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</si>
  <si>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</si>
  <si>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</si>
  <si>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</si>
  <si>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</si>
  <si>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</si>
  <si>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</si>
  <si>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</si>
  <si>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</si>
  <si>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</si>
  <si>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</si>
  <si>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</si>
  <si>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</si>
  <si>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</si>
  <si>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</si>
  <si>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</si>
  <si>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</si>
  <si>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</si>
  <si>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</si>
  <si>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</si>
  <si>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</si>
  <si>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</si>
  <si>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</si>
  <si>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</si>
  <si>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</si>
  <si>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</si>
  <si>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</si>
  <si>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</si>
  <si>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</si>
  <si>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</si>
  <si>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</si>
  <si>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</si>
  <si>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</si>
  <si>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</si>
  <si>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</si>
  <si>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</si>
  <si>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</si>
  <si>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</si>
  <si>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</si>
  <si>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</si>
  <si>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</si>
  <si>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</si>
  <si>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</si>
  <si>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</si>
  <si>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</si>
  <si>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</si>
  <si>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</si>
  <si>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</si>
  <si>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</si>
  <si>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</si>
  <si>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</si>
  <si>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</si>
  <si>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</si>
  <si>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</si>
  <si>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</si>
  <si>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</si>
  <si>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</si>
  <si>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</si>
  <si>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</si>
  <si>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</si>
  <si>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</si>
  <si>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</si>
  <si>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</si>
  <si>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</si>
  <si>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</si>
  <si>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</si>
  <si>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</si>
  <si>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</si>
  <si>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</si>
  <si>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</si>
  <si>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</si>
  <si>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</si>
  <si>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</si>
  <si>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</si>
  <si>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</si>
  <si>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</si>
  <si>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</si>
  <si>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</si>
  <si>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</si>
  <si>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</si>
  <si>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</si>
  <si>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</si>
  <si>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</si>
  <si>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</si>
  <si>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</si>
  <si>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</si>
  <si>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</si>
  <si>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</si>
  <si>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</si>
  <si>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</si>
  <si>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</si>
  <si>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</si>
  <si>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</si>
  <si>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</si>
  <si>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</si>
  <si>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</si>
  <si>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</si>
  <si>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</si>
  <si>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</si>
  <si>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</si>
  <si>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</si>
  <si>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</si>
  <si>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</si>
  <si>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</si>
  <si>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</si>
  <si>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</si>
  <si>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</si>
  <si>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</si>
  <si>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</si>
  <si>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</si>
  <si>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</si>
  <si>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</si>
  <si>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</si>
  <si>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</si>
  <si>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</si>
  <si>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</si>
  <si>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</si>
  <si>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</si>
  <si>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</si>
  <si>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</si>
  <si>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</si>
  <si>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</si>
  <si>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</si>
  <si>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</si>
  <si>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</si>
  <si>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</si>
  <si>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</si>
  <si>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</si>
  <si>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</si>
  <si>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</si>
  <si>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</si>
  <si>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</si>
  <si>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</si>
  <si>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</si>
  <si>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</si>
  <si>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</si>
  <si>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</si>
  <si>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</si>
  <si>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</si>
  <si>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</si>
  <si>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</si>
  <si>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</si>
  <si>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</si>
  <si>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</si>
  <si>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</si>
  <si>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</si>
  <si>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</si>
  <si>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</si>
  <si>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</si>
  <si>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</si>
  <si>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</si>
  <si>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</si>
  <si>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</si>
  <si>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</si>
  <si>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</si>
  <si>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</si>
  <si>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</si>
  <si>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</si>
  <si>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</si>
  <si>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</si>
  <si>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</si>
  <si>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</si>
  <si>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</si>
  <si>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</si>
  <si>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</si>
  <si>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</si>
  <si>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</si>
  <si>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</si>
  <si>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</si>
  <si>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</si>
  <si>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</si>
  <si>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</si>
  <si>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</si>
  <si>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</si>
  <si>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</si>
  <si>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</si>
  <si>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</si>
  <si>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</si>
  <si>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</si>
  <si>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</si>
  <si>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</si>
  <si>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</si>
  <si>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</si>
  <si>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</si>
  <si>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</si>
  <si>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</si>
  <si>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</si>
  <si>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</si>
  <si>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</si>
  <si>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</si>
  <si>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</si>
  <si>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</si>
  <si>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</si>
  <si>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</si>
  <si>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</si>
  <si>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</si>
  <si>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</si>
  <si>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</si>
  <si>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</si>
  <si>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</si>
  <si>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</si>
  <si>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</si>
  <si>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</si>
  <si>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</si>
  <si>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</si>
  <si>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</si>
  <si>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</si>
  <si>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</si>
  <si>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</si>
  <si>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</si>
  <si>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</si>
  <si>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</si>
  <si>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</si>
  <si>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</si>
  <si>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</si>
  <si>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</si>
  <si>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</si>
  <si>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</si>
  <si>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</si>
  <si>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</si>
  <si>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</si>
  <si>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</si>
  <si>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</si>
  <si>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</si>
  <si>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</si>
  <si>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</si>
  <si>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</si>
  <si>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</si>
  <si>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</si>
  <si>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</si>
  <si>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</si>
  <si>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</si>
  <si>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</si>
  <si>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</si>
  <si>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</si>
  <si>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</si>
  <si>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</si>
  <si>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</si>
  <si>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</si>
  <si>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</si>
  <si>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</si>
  <si>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</si>
  <si>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</si>
  <si>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</si>
  <si>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</si>
  <si>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</si>
  <si>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</si>
  <si>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</si>
  <si>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</si>
  <si>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</si>
  <si>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</si>
  <si>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</si>
  <si>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</si>
  <si>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</si>
  <si>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</si>
  <si>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</si>
  <si>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</si>
  <si>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</si>
  <si>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</si>
  <si>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</si>
  <si>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</si>
  <si>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</si>
  <si>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</si>
  <si>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</si>
  <si>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</si>
  <si>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</si>
  <si>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</si>
  <si>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</si>
  <si>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</si>
  <si>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</si>
  <si>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</si>
  <si>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</si>
  <si>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</si>
  <si>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</si>
  <si>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</si>
  <si>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</si>
  <si>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</si>
  <si>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</si>
  <si>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</si>
  <si>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</si>
  <si>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</si>
  <si>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</si>
  <si>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</si>
  <si>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</si>
  <si>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</si>
  <si>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</si>
  <si>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</si>
  <si>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</si>
  <si>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</si>
  <si>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</si>
  <si>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</si>
  <si>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</si>
  <si>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</si>
  <si>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</si>
  <si>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</si>
  <si>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</si>
  <si>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</si>
  <si>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</si>
  <si>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</si>
  <si>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</si>
  <si>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</si>
  <si>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</si>
  <si>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</si>
  <si>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</si>
  <si>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</si>
  <si>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</si>
  <si>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</si>
  <si>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</si>
  <si>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</si>
  <si>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</si>
  <si>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</si>
  <si>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</si>
  <si>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</si>
  <si>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</si>
  <si>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</si>
  <si>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</si>
  <si>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</si>
  <si>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</si>
  <si>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</si>
  <si>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</si>
  <si>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</si>
  <si>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</si>
  <si>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</si>
  <si>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</si>
  <si>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</si>
  <si>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</si>
  <si>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</si>
  <si>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</si>
  <si>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</si>
  <si>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</si>
  <si>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</si>
  <si>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</si>
  <si>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</si>
  <si>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</si>
  <si>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</si>
  <si>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</si>
  <si>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</si>
  <si>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</si>
  <si>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</si>
  <si>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</si>
  <si>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</si>
  <si>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</si>
  <si>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</si>
  <si>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</si>
  <si>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</si>
  <si>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</si>
  <si>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</si>
  <si>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</si>
  <si>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</si>
  <si>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</si>
  <si>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</si>
  <si>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</si>
  <si>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</si>
  <si>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</si>
  <si>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</si>
  <si>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</si>
  <si>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</si>
  <si>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</si>
  <si>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</si>
  <si>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</si>
  <si>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</si>
  <si>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</si>
  <si>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</si>
  <si>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</si>
  <si>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</si>
  <si>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</si>
  <si>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</si>
  <si>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</si>
  <si>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</si>
  <si>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</si>
  <si>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</si>
  <si>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</si>
  <si>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</si>
  <si>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</si>
  <si>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</si>
  <si>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</si>
  <si>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</si>
  <si>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</si>
  <si>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</si>
  <si>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</si>
  <si>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</si>
  <si>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</si>
  <si>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</si>
  <si>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</si>
  <si>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</si>
  <si>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</si>
  <si>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</si>
  <si>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</si>
  <si>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</si>
  <si>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</si>
  <si>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</si>
  <si>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</si>
  <si>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</si>
  <si>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</si>
  <si>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</si>
  <si>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</si>
  <si>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</si>
  <si>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</si>
  <si>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</si>
  <si>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</si>
  <si>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</si>
  <si>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</si>
  <si>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</si>
  <si>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</si>
  <si>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</si>
  <si>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</si>
  <si>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</si>
  <si>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</si>
  <si>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</si>
  <si>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</si>
  <si>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</si>
  <si>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</si>
  <si>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</si>
  <si>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</si>
  <si>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</si>
  <si>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</si>
  <si>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</si>
  <si>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</si>
  <si>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</si>
  <si>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</si>
  <si>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</si>
  <si>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</si>
  <si>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</si>
  <si>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</si>
  <si>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</si>
  <si>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</si>
  <si>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</si>
  <si>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</si>
  <si>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</si>
  <si>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</si>
  <si>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</si>
  <si>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</si>
  <si>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</si>
  <si>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</si>
  <si>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</si>
  <si>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</si>
  <si>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</si>
  <si>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</si>
  <si>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</si>
  <si>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</si>
  <si>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</si>
  <si>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</si>
  <si>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</si>
  <si>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</si>
  <si>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</si>
  <si>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</si>
  <si>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</si>
  <si>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</si>
  <si>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</si>
  <si>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</si>
  <si>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</si>
  <si>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</si>
  <si>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</si>
  <si>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</si>
  <si>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</si>
  <si>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</si>
  <si>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</si>
  <si>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</si>
  <si>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</si>
  <si>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</si>
  <si>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</si>
  <si>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</si>
  <si>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</si>
  <si>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</si>
  <si>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</si>
  <si>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</si>
  <si>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</si>
  <si>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</si>
  <si>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</si>
  <si>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</si>
  <si>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</si>
  <si>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</si>
  <si>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</si>
  <si>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</si>
  <si>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</si>
  <si>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</si>
  <si>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</si>
  <si>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</si>
  <si>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</si>
  <si>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</si>
  <si>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</si>
  <si>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</si>
  <si>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</si>
  <si>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</si>
  <si>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</si>
  <si>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</si>
  <si>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</si>
  <si>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</si>
  <si>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</si>
  <si>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</si>
  <si>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</si>
  <si>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</si>
  <si>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</si>
  <si>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</si>
  <si>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</si>
  <si>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</si>
  <si>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</si>
  <si>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</si>
  <si>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</si>
  <si>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</si>
  <si>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</si>
  <si>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</si>
  <si>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</si>
  <si>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</si>
  <si>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</si>
  <si>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</si>
  <si>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</si>
  <si>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</si>
  <si>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</si>
  <si>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</si>
  <si>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</si>
  <si>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</si>
  <si>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</si>
  <si>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</si>
  <si>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</si>
  <si>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</si>
  <si>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</si>
  <si>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</si>
  <si>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</si>
  <si>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</si>
  <si>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</si>
  <si>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</si>
  <si>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</si>
  <si>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</si>
  <si>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</si>
  <si>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</si>
  <si>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</si>
  <si>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</si>
  <si>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</si>
  <si>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</si>
  <si>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</si>
  <si>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</si>
  <si>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</si>
  <si>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</si>
  <si>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</si>
  <si>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</si>
  <si>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</si>
  <si>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</si>
  <si>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</si>
  <si>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</si>
  <si>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</si>
  <si>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</si>
  <si>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</si>
  <si>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</si>
  <si>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</si>
  <si>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</si>
  <si>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</si>
  <si>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</si>
  <si>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</si>
  <si>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</si>
  <si>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</si>
  <si>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</si>
  <si>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</si>
  <si>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</si>
  <si>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</si>
  <si>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</si>
  <si>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</si>
  <si>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</si>
  <si>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</si>
  <si>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</si>
  <si>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</si>
  <si>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</si>
  <si>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</si>
  <si>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</si>
  <si>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</si>
  <si>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</si>
  <si>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</si>
  <si>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</si>
  <si>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</si>
  <si>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</si>
  <si>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</si>
  <si>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</si>
  <si>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</si>
  <si>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</si>
  <si>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</si>
  <si>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</si>
  <si>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</si>
  <si>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</si>
  <si>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</si>
  <si>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</si>
  <si>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</si>
  <si>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</si>
  <si>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</si>
  <si>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</si>
  <si>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</si>
  <si>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</si>
  <si>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</si>
  <si>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</si>
  <si>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</si>
  <si>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</si>
  <si>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</si>
  <si>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</si>
  <si>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</si>
  <si>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</si>
  <si>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</si>
  <si>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</si>
  <si>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</si>
  <si>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</si>
  <si>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</si>
  <si>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</si>
  <si>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</si>
  <si>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</si>
  <si>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</si>
  <si>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</si>
  <si>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</si>
  <si>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</si>
  <si>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</si>
  <si>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</si>
  <si>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</si>
  <si>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</si>
  <si>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</si>
  <si>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</si>
  <si>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</si>
  <si>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</si>
  <si>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</si>
  <si>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</si>
  <si>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</si>
  <si>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</si>
  <si>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</si>
  <si>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</si>
  <si>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</si>
  <si>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</si>
  <si>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</si>
  <si>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</si>
  <si>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</si>
  <si>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</si>
  <si>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</si>
  <si>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</si>
  <si>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</si>
  <si>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</si>
  <si>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</si>
  <si>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</si>
  <si>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</si>
  <si>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</si>
  <si>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</si>
  <si>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</si>
  <si>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</si>
  <si>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</si>
  <si>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</si>
  <si>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</si>
  <si>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</si>
  <si>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</si>
  <si>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</si>
  <si>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</si>
  <si>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</si>
  <si>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</si>
  <si>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</si>
  <si>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</si>
  <si>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</si>
  <si>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</si>
  <si>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</si>
  <si>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</si>
  <si>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</si>
  <si>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</si>
  <si>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</si>
  <si>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</si>
  <si>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</si>
  <si>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</si>
  <si>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</si>
  <si>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</si>
  <si>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</si>
  <si>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</si>
  <si>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</si>
  <si>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</si>
  <si>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</si>
  <si>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</si>
  <si>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</si>
  <si>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</si>
  <si>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</si>
  <si>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</si>
  <si>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</si>
  <si>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</si>
  <si>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</si>
  <si>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</si>
  <si>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</si>
  <si>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</si>
  <si>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</si>
  <si>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</si>
  <si>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</si>
  <si>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</si>
  <si>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</si>
  <si>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</si>
  <si>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</si>
  <si>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</si>
  <si>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</si>
  <si>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</si>
  <si>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</si>
  <si>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</si>
  <si>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</si>
  <si>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</si>
  <si>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</si>
  <si>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</si>
  <si>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</si>
  <si>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</si>
  <si>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</si>
  <si>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</si>
  <si>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</si>
  <si>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</si>
  <si>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</si>
  <si>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</si>
  <si>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</si>
  <si>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</si>
  <si>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</si>
  <si>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</si>
  <si>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</si>
  <si>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</si>
  <si>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</si>
  <si>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</si>
  <si>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</si>
  <si>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</si>
  <si>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</si>
  <si>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</si>
  <si>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</si>
  <si>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</si>
  <si>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</si>
  <si>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</si>
  <si>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</si>
  <si>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</si>
  <si>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</si>
  <si>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</si>
  <si>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</si>
  <si>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</si>
  <si>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</si>
  <si>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</si>
  <si>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</si>
  <si>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</si>
  <si>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</si>
  <si>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</si>
  <si>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</si>
  <si>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</si>
  <si>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</si>
  <si>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</si>
  <si>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</si>
  <si>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</si>
  <si>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</si>
  <si>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</si>
  <si>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</si>
  <si>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</si>
  <si>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</si>
  <si>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</si>
  <si>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</si>
  <si>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</si>
  <si>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</si>
  <si>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</si>
  <si>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</si>
  <si>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</si>
  <si>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</si>
  <si>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</si>
  <si>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</si>
  <si>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</si>
  <si>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</si>
  <si>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</si>
  <si>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</si>
  <si>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</si>
  <si>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</si>
  <si>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</si>
  <si>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</si>
  <si>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</si>
  <si>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</si>
  <si>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</si>
  <si>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</si>
  <si>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</si>
  <si>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</si>
  <si>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</si>
  <si>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</si>
  <si>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</si>
  <si>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</si>
  <si>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</si>
  <si>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</si>
  <si>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</si>
  <si>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</si>
  <si>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</si>
  <si>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</si>
  <si>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</si>
  <si>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</si>
  <si>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</si>
  <si>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</si>
  <si>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</si>
  <si>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</si>
  <si>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</si>
  <si>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</si>
  <si>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</si>
  <si>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</si>
  <si>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</si>
  <si>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</si>
  <si>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</si>
  <si>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</si>
  <si>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</si>
  <si>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</si>
  <si>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</si>
  <si>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</si>
  <si>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</si>
  <si>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</si>
  <si>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</si>
  <si>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</si>
  <si>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</si>
  <si>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</si>
  <si>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</si>
  <si>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</si>
  <si>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</si>
  <si>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</si>
  <si>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</si>
  <si>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</si>
  <si>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</si>
  <si>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</si>
  <si>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</si>
  <si>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</si>
  <si>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</si>
  <si>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</si>
  <si>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</si>
  <si>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</si>
  <si>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</si>
  <si>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</si>
  <si>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</si>
  <si>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</si>
  <si>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</si>
  <si>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</si>
  <si>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</si>
  <si>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</si>
  <si>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</si>
  <si>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</si>
  <si>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</si>
  <si>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</si>
  <si>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</si>
  <si>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</si>
  <si>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</si>
  <si>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</si>
  <si>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</si>
  <si>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</si>
  <si>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</si>
  <si>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</si>
  <si>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</si>
  <si>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</si>
  <si>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</si>
  <si>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</si>
  <si>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</si>
  <si>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</si>
  <si>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</si>
  <si>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</si>
  <si>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</si>
  <si>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</si>
  <si>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</si>
  <si>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</si>
  <si>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</si>
  <si>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</si>
  <si>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</si>
  <si>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</si>
  <si>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</si>
  <si>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</si>
  <si>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</si>
  <si>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</si>
  <si>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</si>
  <si>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</si>
  <si>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</si>
  <si>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</si>
  <si>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</si>
  <si>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</si>
  <si>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</si>
  <si>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</si>
  <si>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</si>
  <si>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</si>
  <si>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</si>
  <si>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</si>
  <si>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</si>
  <si>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</si>
  <si>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</si>
  <si>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</si>
  <si>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</si>
  <si>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</si>
  <si>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</si>
  <si>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</si>
  <si>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</si>
  <si>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</si>
  <si>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</si>
  <si>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</si>
  <si>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</si>
  <si>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</si>
  <si>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</si>
  <si>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</si>
  <si>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</si>
  <si>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</si>
  <si>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</si>
  <si>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</si>
  <si>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</si>
  <si>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</si>
  <si>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</si>
  <si>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</si>
  <si>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</si>
  <si>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</si>
  <si>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</si>
  <si>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</si>
  <si>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</si>
  <si>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</si>
  <si>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</si>
  <si>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</si>
  <si>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</si>
  <si>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</si>
  <si>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</si>
  <si>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</si>
  <si>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</si>
  <si>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</si>
  <si>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</si>
  <si>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</si>
  <si>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</si>
  <si>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</si>
  <si>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</si>
  <si>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</si>
  <si>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</si>
  <si>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</si>
  <si>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</si>
  <si>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</si>
  <si>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</si>
  <si>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</si>
  <si>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</si>
  <si>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</si>
  <si>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</si>
  <si>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</si>
  <si>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</si>
  <si>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</si>
  <si>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</si>
  <si>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</si>
  <si>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</si>
  <si>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</si>
  <si>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</si>
  <si>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</si>
  <si>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</si>
  <si>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</si>
  <si>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</si>
  <si>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</si>
  <si>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</si>
  <si>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</si>
  <si>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</si>
  <si>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</si>
  <si>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</si>
  <si>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</si>
  <si>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</si>
  <si>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</si>
  <si>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</si>
  <si>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</si>
  <si>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</si>
  <si>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</si>
  <si>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</si>
  <si>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</si>
  <si>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</si>
  <si>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</si>
  <si>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</si>
  <si>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</si>
  <si>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</si>
  <si>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</si>
  <si>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</si>
  <si>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</si>
  <si>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</si>
  <si>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</si>
  <si>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</si>
  <si>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</si>
  <si>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</si>
  <si>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</si>
  <si>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</si>
  <si>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</si>
  <si>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</si>
  <si>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</si>
  <si>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</si>
  <si>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</si>
  <si>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</si>
  <si>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</si>
  <si>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</si>
  <si>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</si>
  <si>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</si>
  <si>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</si>
  <si>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</si>
  <si>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</si>
  <si>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</si>
  <si>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</si>
  <si>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</si>
  <si>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</si>
  <si>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</si>
  <si>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</si>
  <si>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</si>
  <si>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</si>
  <si>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</si>
  <si>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</si>
  <si>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</si>
  <si>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</si>
  <si>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</si>
  <si>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</si>
  <si>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</si>
  <si>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</si>
  <si>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</si>
  <si>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</si>
  <si>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</si>
  <si>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</si>
  <si>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</si>
  <si>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</si>
  <si>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</si>
  <si>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</si>
  <si>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</si>
  <si>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</si>
  <si>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</si>
  <si>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</si>
  <si>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</si>
  <si>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</si>
  <si>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</si>
  <si>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</si>
  <si>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</si>
  <si>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</si>
  <si>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</si>
  <si>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</si>
  <si>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</si>
  <si>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</si>
  <si>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</si>
  <si>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</si>
  <si>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</si>
  <si>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</si>
  <si>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</si>
  <si>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</si>
  <si>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</si>
  <si>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</si>
  <si>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</si>
  <si>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</si>
  <si>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</si>
  <si>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</si>
  <si>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</si>
  <si>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</si>
  <si>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</si>
  <si>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</si>
  <si>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</si>
  <si>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</si>
  <si>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</si>
  <si>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</si>
  <si>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</si>
  <si>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</si>
  <si>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</si>
  <si>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</si>
  <si>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</si>
  <si>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</si>
  <si>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</si>
  <si>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</si>
  <si>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</si>
  <si>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</si>
  <si>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</si>
  <si>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</si>
  <si>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</si>
  <si>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</si>
  <si>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</si>
  <si>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</si>
  <si>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</si>
  <si>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</si>
  <si>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</si>
  <si>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</si>
  <si>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</si>
  <si>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</si>
  <si>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</si>
  <si>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</si>
  <si>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</si>
  <si>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</si>
  <si>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</si>
  <si>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</si>
  <si>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</si>
  <si>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</si>
  <si>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</si>
  <si>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</si>
  <si>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</si>
  <si>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</si>
  <si>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</si>
  <si>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</si>
  <si>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</si>
  <si>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</si>
  <si>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</si>
  <si>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</si>
  <si>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</si>
  <si>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</si>
  <si>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</si>
  <si>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</si>
  <si>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</si>
  <si>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</si>
  <si>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</si>
  <si>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</si>
  <si>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</si>
  <si>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</si>
  <si>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</si>
  <si>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</si>
  <si>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</si>
  <si>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</si>
  <si>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</si>
  <si>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</si>
  <si>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</si>
  <si>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</si>
  <si>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</si>
  <si>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</si>
  <si>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</si>
  <si>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</si>
  <si>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</si>
  <si>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</si>
  <si>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</si>
  <si>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</si>
  <si>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</si>
  <si>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</si>
  <si>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</si>
  <si>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</si>
  <si>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</si>
  <si>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</si>
  <si>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</si>
  <si>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</si>
  <si>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</si>
  <si>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</si>
  <si>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</si>
  <si>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</si>
  <si>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</si>
  <si>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</si>
  <si>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</si>
  <si>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</si>
  <si>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</si>
  <si>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</si>
  <si>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</si>
  <si>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</si>
  <si>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</si>
  <si>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</si>
  <si>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</si>
  <si>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</si>
  <si>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</si>
  <si>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</si>
  <si>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</si>
  <si>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</si>
  <si>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</si>
  <si>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</si>
  <si>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</si>
  <si>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</si>
  <si>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</si>
  <si>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</si>
  <si>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</si>
  <si>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</si>
  <si>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</si>
  <si>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</si>
  <si>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</si>
  <si>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</si>
  <si>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</si>
  <si>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</si>
  <si>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</si>
  <si>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</si>
  <si>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</si>
  <si>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</si>
  <si>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</si>
  <si>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</si>
  <si>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</si>
  <si>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</si>
  <si>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</si>
  <si>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</si>
  <si>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</si>
  <si>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</si>
  <si>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</si>
  <si>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</si>
  <si>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</si>
  <si>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</si>
  <si>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</si>
  <si>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</si>
  <si>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</si>
  <si>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</si>
  <si>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</si>
  <si>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</si>
  <si>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</si>
  <si>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</si>
  <si>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</si>
  <si>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</si>
  <si>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</si>
  <si>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</si>
  <si>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</si>
  <si>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</si>
  <si>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</si>
  <si>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</si>
  <si>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</si>
  <si>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</si>
  <si>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</si>
  <si>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</si>
  <si>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</si>
  <si>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</si>
  <si>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</si>
  <si>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</si>
  <si>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</si>
  <si>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</si>
  <si>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</si>
  <si>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</si>
  <si>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</si>
  <si>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</si>
  <si>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</si>
  <si>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</si>
  <si>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</si>
  <si>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</si>
  <si>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</si>
  <si>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</si>
  <si>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</si>
  <si>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</si>
  <si>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</si>
  <si>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</si>
  <si>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</si>
  <si>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</si>
  <si>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</si>
  <si>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</si>
  <si>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</si>
  <si>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</si>
  <si>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</si>
  <si>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</si>
  <si>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</si>
  <si>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</si>
  <si>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</si>
  <si>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</si>
  <si>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</si>
  <si>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</si>
  <si>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</si>
  <si>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</si>
  <si>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</si>
  <si>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</si>
  <si>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</si>
  <si>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</si>
  <si>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</si>
  <si>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</si>
  <si>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</si>
  <si>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</si>
  <si>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</si>
  <si>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</si>
  <si>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</si>
  <si>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</si>
  <si>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</si>
  <si>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</si>
  <si>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</si>
  <si>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</si>
  <si>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</si>
  <si>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</si>
  <si>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</si>
  <si>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</si>
  <si>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</si>
  <si>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</si>
  <si>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</si>
  <si>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</si>
  <si>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</si>
  <si>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</si>
  <si>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</si>
  <si>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</si>
  <si>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</si>
  <si>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</si>
  <si>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</si>
  <si>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</si>
  <si>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</si>
  <si>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</si>
  <si>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</si>
  <si>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</si>
  <si>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</si>
  <si>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</si>
  <si>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</si>
  <si>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</si>
  <si>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</si>
  <si>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</si>
  <si>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</si>
  <si>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</si>
  <si>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</si>
  <si>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</si>
  <si>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</si>
  <si>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</si>
  <si>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</si>
  <si>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</si>
  <si>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</si>
  <si>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</si>
  <si>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</si>
  <si>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</si>
  <si>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</si>
  <si>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</si>
  <si>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</si>
  <si>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</si>
  <si>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</si>
  <si>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</si>
  <si>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</si>
  <si>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</si>
  <si>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</si>
  <si>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</si>
  <si>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</si>
  <si>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</si>
  <si>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</si>
  <si>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</si>
  <si>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</si>
  <si>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</si>
  <si>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</si>
  <si>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</si>
  <si>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</si>
  <si>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</si>
  <si>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</si>
  <si>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</si>
  <si>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</si>
  <si>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</si>
  <si>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</si>
  <si>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</si>
  <si>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</si>
  <si>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</si>
  <si>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</si>
  <si>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</si>
  <si>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</si>
  <si>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</si>
  <si>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</si>
  <si>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</si>
  <si>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</si>
  <si>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</si>
  <si>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</si>
  <si>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</si>
  <si>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</si>
  <si>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</si>
  <si>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</si>
  <si>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</si>
  <si>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</si>
  <si>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</si>
  <si>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</si>
  <si>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</si>
  <si>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</si>
  <si>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</si>
  <si>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</si>
  <si>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</si>
  <si>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</si>
  <si>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</si>
  <si>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</si>
  <si>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</si>
  <si>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</si>
  <si>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</si>
  <si>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</si>
  <si>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</si>
  <si>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</si>
  <si>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</si>
  <si>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</si>
  <si>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</si>
  <si>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</si>
  <si>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</si>
  <si>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</si>
  <si>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</si>
  <si>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</si>
  <si>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</si>
  <si>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</si>
  <si>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</si>
  <si>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</si>
  <si>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</si>
  <si>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</si>
  <si>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</si>
  <si>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</si>
  <si>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</si>
  <si>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</si>
  <si>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</si>
  <si>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</si>
  <si>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</si>
  <si>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</si>
  <si>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</si>
  <si>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</si>
  <si>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</si>
  <si>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</si>
  <si>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</si>
  <si>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</si>
  <si>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</si>
  <si>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</si>
  <si>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</si>
  <si>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</si>
  <si>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</si>
  <si>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</si>
  <si>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</si>
  <si>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</si>
  <si>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</si>
  <si>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</si>
  <si>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</si>
  <si>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</si>
  <si>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</si>
  <si>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</si>
  <si>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</si>
  <si>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</si>
  <si>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</si>
  <si>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</si>
  <si>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</si>
  <si>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</si>
  <si>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</si>
  <si>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</si>
  <si>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</si>
  <si>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</si>
  <si>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</si>
  <si>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</si>
  <si>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</si>
  <si>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</si>
  <si>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</si>
  <si>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</si>
  <si>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</si>
  <si>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</si>
  <si>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</si>
  <si>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</si>
  <si>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</si>
  <si>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</si>
  <si>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</si>
  <si>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</si>
  <si>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</si>
  <si>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</si>
  <si>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</si>
  <si>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</si>
  <si>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</si>
  <si>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</si>
  <si>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</si>
  <si>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</si>
  <si>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</si>
  <si>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</si>
  <si>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</si>
  <si>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</si>
  <si>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</si>
  <si>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</si>
  <si>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</si>
  <si>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</si>
  <si>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</si>
  <si>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</si>
  <si>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</si>
  <si>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</si>
  <si>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</si>
  <si>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</si>
  <si>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</si>
  <si>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</si>
  <si>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</si>
  <si>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</si>
  <si>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</si>
  <si>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</si>
  <si>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</si>
  <si>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</si>
  <si>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</si>
  <si>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</si>
  <si>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</si>
  <si>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</si>
  <si>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</si>
  <si>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</si>
  <si>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</si>
  <si>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</si>
  <si>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</si>
  <si>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</si>
  <si>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</si>
  <si>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</si>
  <si>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</si>
  <si>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</si>
  <si>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</si>
  <si>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</si>
  <si>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</si>
  <si>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</si>
  <si>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</si>
  <si>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</si>
  <si>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</si>
  <si>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</si>
  <si>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</si>
  <si>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</si>
  <si>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</si>
  <si>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</si>
  <si>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</si>
  <si>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</si>
  <si>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</si>
  <si>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</si>
  <si>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</si>
  <si>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</si>
  <si>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</si>
  <si>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</si>
  <si>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</si>
  <si>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</si>
  <si>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</si>
  <si>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</si>
  <si>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</si>
  <si>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</si>
  <si>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</si>
  <si>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</si>
  <si>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</si>
  <si>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</si>
  <si>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</si>
  <si>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</si>
  <si>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</si>
  <si>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</si>
  <si>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</si>
  <si>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</si>
  <si>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</si>
  <si>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</si>
  <si>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</si>
  <si>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</si>
  <si>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</si>
  <si>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</si>
  <si>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</si>
  <si>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</si>
  <si>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</si>
  <si>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</si>
  <si>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</si>
  <si>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</si>
  <si>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</si>
  <si>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</si>
  <si>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</si>
  <si>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</si>
  <si>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</si>
  <si>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</si>
  <si>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</si>
  <si>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</si>
  <si>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</si>
  <si>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</si>
  <si>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</si>
  <si>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</si>
  <si>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</si>
  <si>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</si>
  <si>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</si>
  <si>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</si>
  <si>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</si>
  <si>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</si>
  <si>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</si>
  <si>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</si>
  <si>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</si>
  <si>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</si>
  <si>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</si>
  <si>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</si>
  <si>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</si>
  <si>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</si>
  <si>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</si>
  <si>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</si>
  <si>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</si>
  <si>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</si>
  <si>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</si>
  <si>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</si>
  <si>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</si>
  <si>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</si>
  <si>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</si>
  <si>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</si>
  <si>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</si>
  <si>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</si>
  <si>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</si>
  <si>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</si>
  <si>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</si>
  <si>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</si>
  <si>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</si>
  <si>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</si>
  <si>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</si>
  <si>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</si>
  <si>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</si>
  <si>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</si>
  <si>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</si>
  <si>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</si>
  <si>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</si>
  <si>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</si>
  <si>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</si>
  <si>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</si>
  <si>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</si>
  <si>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</si>
  <si>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</si>
  <si>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</si>
  <si>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</si>
  <si>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</si>
  <si>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</si>
  <si>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</si>
  <si>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</si>
  <si>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</si>
  <si>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</si>
  <si>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</si>
  <si>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</si>
  <si>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</si>
  <si>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</si>
  <si>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</si>
  <si>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</si>
  <si>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</si>
  <si>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</si>
  <si>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</si>
  <si>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</si>
  <si>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</si>
  <si>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</si>
  <si>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</si>
  <si>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</si>
  <si>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</si>
  <si>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</si>
  <si>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</si>
  <si>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</si>
  <si>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</si>
  <si>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</si>
  <si>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</si>
  <si>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</si>
  <si>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</si>
  <si>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</si>
  <si>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</si>
  <si>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</si>
  <si>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</si>
  <si>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</si>
  <si>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</si>
  <si>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</si>
  <si>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</si>
  <si>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</si>
  <si>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</si>
  <si>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</si>
  <si>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</si>
  <si>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</si>
  <si>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</si>
  <si>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</si>
  <si>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</si>
  <si>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</si>
  <si>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</si>
  <si>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</si>
  <si>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</si>
  <si>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</si>
  <si>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</si>
  <si>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</si>
  <si>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</si>
  <si>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</si>
  <si>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</si>
  <si>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</si>
  <si>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</si>
  <si>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</si>
  <si>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</si>
  <si>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</si>
  <si>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</si>
  <si>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</si>
  <si>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</si>
  <si>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</si>
  <si>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</si>
  <si>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</si>
  <si>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</si>
  <si>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</si>
  <si>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</si>
  <si>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</si>
  <si>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</si>
  <si>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</si>
  <si>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</si>
  <si>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</si>
  <si>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</si>
  <si>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</si>
  <si>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</si>
  <si>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</si>
  <si>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</si>
  <si>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</si>
  <si>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</si>
  <si>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</si>
  <si>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</si>
  <si>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</si>
  <si>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</si>
  <si>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</si>
  <si>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</si>
  <si>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</si>
  <si>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</si>
  <si>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</si>
  <si>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</si>
  <si>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</si>
  <si>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</si>
  <si>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</si>
  <si>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</si>
  <si>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</si>
  <si>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</si>
  <si>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</si>
  <si>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</si>
  <si>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</si>
  <si>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</si>
  <si>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</si>
  <si>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</si>
  <si>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</si>
  <si>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</si>
  <si>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</si>
  <si>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</si>
  <si>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</si>
  <si>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</si>
  <si>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</si>
  <si>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</si>
  <si>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</si>
  <si>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</si>
  <si>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</si>
  <si>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</si>
  <si>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</si>
  <si>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</si>
  <si>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</si>
  <si>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</si>
  <si>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</si>
  <si>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</si>
  <si>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</si>
  <si>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</si>
  <si>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</si>
  <si>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</si>
  <si>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</si>
  <si>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</si>
  <si>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</si>
  <si>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</si>
  <si>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</si>
  <si>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</si>
  <si>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</si>
  <si>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</si>
  <si>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</si>
  <si>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</si>
  <si>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</si>
  <si>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</si>
  <si>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</si>
  <si>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</si>
  <si>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</si>
  <si>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</si>
  <si>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</si>
  <si>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</si>
  <si>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</si>
  <si>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</si>
  <si>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</si>
  <si>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</si>
  <si>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</si>
  <si>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</si>
  <si>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</si>
  <si>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</si>
  <si>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</si>
  <si>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</si>
  <si>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</si>
  <si>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</si>
  <si>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</si>
  <si>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</si>
  <si>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</si>
  <si>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</si>
  <si>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</si>
  <si>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</si>
  <si>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</si>
  <si>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</si>
  <si>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</si>
  <si>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</si>
  <si>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</si>
  <si>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</si>
  <si>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</si>
  <si>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</si>
  <si>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</si>
  <si>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</si>
  <si>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</si>
  <si>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</si>
  <si>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</si>
  <si>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</si>
  <si>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</si>
  <si>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</si>
  <si>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</si>
  <si>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</si>
  <si>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</si>
  <si>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</si>
  <si>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</si>
  <si>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</si>
  <si>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</si>
  <si>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</si>
  <si>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</si>
  <si>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</si>
  <si>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</si>
  <si>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</si>
  <si>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</si>
  <si>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</si>
  <si>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</si>
  <si>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</si>
  <si>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</si>
  <si>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</si>
  <si>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</si>
  <si>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</si>
  <si>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</si>
  <si>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</si>
  <si>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</si>
  <si>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</si>
  <si>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</si>
  <si>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</si>
  <si>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</si>
  <si>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</si>
  <si>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</si>
  <si>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</si>
  <si>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</si>
  <si>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</si>
  <si>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</si>
  <si>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</si>
  <si>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</si>
  <si>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</si>
  <si>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</si>
  <si>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</si>
  <si>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</si>
  <si>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</si>
  <si>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</si>
  <si>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</si>
  <si>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</si>
  <si>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</si>
  <si>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</si>
  <si>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</si>
  <si>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</si>
  <si>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</si>
  <si>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</si>
  <si>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</si>
  <si>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</si>
  <si>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</si>
  <si>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</si>
  <si>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</si>
  <si>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</si>
  <si>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</si>
  <si>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</si>
  <si>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</si>
  <si>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</si>
  <si>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</si>
  <si>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</si>
  <si>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</si>
  <si>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</si>
  <si>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</si>
  <si>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</si>
  <si>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</si>
  <si>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</si>
  <si>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</si>
  <si>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</si>
  <si>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</si>
  <si>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</si>
  <si>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</si>
  <si>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</si>
  <si>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</si>
  <si>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</si>
  <si>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</si>
  <si>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</si>
  <si>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</si>
  <si>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</si>
  <si>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</si>
  <si>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</si>
  <si>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</si>
  <si>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</si>
  <si>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</si>
  <si>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</si>
  <si>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</si>
  <si>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</si>
  <si>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</si>
  <si>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</si>
  <si>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</si>
  <si>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</si>
  <si>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</si>
  <si>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</si>
  <si>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</si>
  <si>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</si>
  <si>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</si>
  <si>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</si>
  <si>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</si>
  <si>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</si>
  <si>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</si>
  <si>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</si>
  <si>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</si>
  <si>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</si>
  <si>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</si>
  <si>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</si>
  <si>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</si>
  <si>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</si>
  <si>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</si>
  <si>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</si>
  <si>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</si>
  <si>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</si>
  <si>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</si>
  <si>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</si>
  <si>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</si>
  <si>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</si>
  <si>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</si>
  <si>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</si>
  <si>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</si>
  <si>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</si>
  <si>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</si>
  <si>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</si>
  <si>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</si>
  <si>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</si>
  <si>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</si>
  <si>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</si>
  <si>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</si>
  <si>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</si>
  <si>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</si>
  <si>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</si>
  <si>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</si>
  <si>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</si>
  <si>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</si>
  <si>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</si>
  <si>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</si>
  <si>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</si>
  <si>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</si>
  <si>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</si>
  <si>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</si>
  <si>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</si>
  <si>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</si>
  <si>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</si>
  <si>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</si>
  <si>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</si>
  <si>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</si>
  <si>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</si>
  <si>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</si>
  <si>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</si>
  <si>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</si>
  <si>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</si>
  <si>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</si>
  <si>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</si>
  <si>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</si>
  <si>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</si>
  <si>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</si>
  <si>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</si>
  <si>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</si>
  <si>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</si>
  <si>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</si>
  <si>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</si>
  <si>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</si>
  <si>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</si>
  <si>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</si>
  <si>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</si>
  <si>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</si>
  <si>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</si>
  <si>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</si>
  <si>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</si>
  <si>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</si>
  <si>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</si>
  <si>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</si>
  <si>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</si>
  <si>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</si>
  <si>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</si>
  <si>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</si>
  <si>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</si>
  <si>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</si>
  <si>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</si>
  <si>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</si>
  <si>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</si>
  <si>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</si>
  <si>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</si>
  <si>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</si>
  <si>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</si>
  <si>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</si>
  <si>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</si>
  <si>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</si>
  <si>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</si>
  <si>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</si>
  <si>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</si>
  <si>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</si>
  <si>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</si>
  <si>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</si>
  <si>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</si>
  <si>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</si>
  <si>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</si>
  <si>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</si>
  <si>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</si>
  <si>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</si>
  <si>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</si>
  <si>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</si>
  <si>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</si>
  <si>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</si>
  <si>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</si>
  <si>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</si>
  <si>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</si>
  <si>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</si>
  <si>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</si>
  <si>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</si>
  <si>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</si>
  <si>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</si>
  <si>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</si>
  <si>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</si>
  <si>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</si>
  <si>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</si>
  <si>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</si>
  <si>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</si>
  <si>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</si>
  <si>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</si>
  <si>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</si>
  <si>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</si>
  <si>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</si>
  <si>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</si>
  <si>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</si>
  <si>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</si>
  <si>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</si>
  <si>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</si>
  <si>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</si>
  <si>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</si>
  <si>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</si>
  <si>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</si>
  <si>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</si>
  <si>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</si>
  <si>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</si>
  <si>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</si>
  <si>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</si>
  <si>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</si>
  <si>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</si>
  <si>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</si>
  <si>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</si>
  <si>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</si>
  <si>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</si>
  <si>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</si>
  <si>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</si>
  <si>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</si>
  <si>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</si>
  <si>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</si>
  <si>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</si>
  <si>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</si>
  <si>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</si>
  <si>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</si>
  <si>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</si>
  <si>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</si>
  <si>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</si>
  <si>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</si>
  <si>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</si>
  <si>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</si>
  <si>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</si>
  <si>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</si>
  <si>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</si>
  <si>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</si>
  <si>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</si>
  <si>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</si>
  <si>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</si>
  <si>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</si>
  <si>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</si>
  <si>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</si>
  <si>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</si>
  <si>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</si>
  <si>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</si>
  <si>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</si>
  <si>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</si>
  <si>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</si>
  <si>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</si>
  <si>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</si>
  <si>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</si>
  <si>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</si>
  <si>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</si>
  <si>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</si>
  <si>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</si>
  <si>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</si>
  <si>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</si>
  <si>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</si>
  <si>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</si>
  <si>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</si>
  <si>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</si>
  <si>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</si>
  <si>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</si>
  <si>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</si>
  <si>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</si>
  <si>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</si>
  <si>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</si>
  <si>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</si>
  <si>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</si>
  <si>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</si>
  <si>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</si>
  <si>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</si>
  <si>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</si>
  <si>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</si>
  <si>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</si>
  <si>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</si>
  <si>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</si>
  <si>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</si>
  <si>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</si>
  <si>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</si>
  <si>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</si>
  <si>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</si>
  <si>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</si>
  <si>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</si>
  <si>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</si>
  <si>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</si>
  <si>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</si>
  <si>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</si>
  <si>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</si>
  <si>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</si>
  <si>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</si>
  <si>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</si>
  <si>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</si>
  <si>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</si>
  <si>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</si>
  <si>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</si>
  <si>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</si>
  <si>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</si>
  <si>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</si>
  <si>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</si>
  <si>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</si>
  <si>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</si>
  <si>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</si>
  <si>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</si>
  <si>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</si>
  <si>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</si>
  <si>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</si>
  <si>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</si>
  <si>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</si>
  <si>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</si>
  <si>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</si>
  <si>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</si>
  <si>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</si>
  <si>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</si>
  <si>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</si>
  <si>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</si>
  <si>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</si>
  <si>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</si>
  <si>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</si>
  <si>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</si>
  <si>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</si>
  <si>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</si>
  <si>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</si>
  <si>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</si>
  <si>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</si>
  <si>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</si>
  <si>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</si>
  <si>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</si>
  <si>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</si>
  <si>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</si>
  <si>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</si>
  <si>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</si>
  <si>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</si>
  <si>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</si>
  <si>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</si>
  <si>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</si>
  <si>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</si>
  <si>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</si>
  <si>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</si>
  <si>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</si>
  <si>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</si>
  <si>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</si>
  <si>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</si>
  <si>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</si>
  <si>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</si>
  <si>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</si>
  <si>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</si>
  <si>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</si>
  <si>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</si>
  <si>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</si>
  <si>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</si>
  <si>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</si>
  <si>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</si>
  <si>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</si>
  <si>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</si>
  <si>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</si>
  <si>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</si>
  <si>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</si>
  <si>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</si>
  <si>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</si>
  <si>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</si>
  <si>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</si>
  <si>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</si>
  <si>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</si>
  <si>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</si>
  <si>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</si>
  <si>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</si>
  <si>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</si>
  <si>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</si>
  <si>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</si>
  <si>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</si>
  <si>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</si>
  <si>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</si>
  <si>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</si>
  <si>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</si>
  <si>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</si>
  <si>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</si>
  <si>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</si>
  <si>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</si>
  <si>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</si>
  <si>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</si>
  <si>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</si>
  <si>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</si>
  <si>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</si>
  <si>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</si>
  <si>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</si>
  <si>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</si>
  <si>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</si>
  <si>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</si>
  <si>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</si>
  <si>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</si>
  <si>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</si>
  <si>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</si>
  <si>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</si>
  <si>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</si>
  <si>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</si>
  <si>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</si>
  <si>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</si>
  <si>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</si>
  <si>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</si>
  <si>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</si>
  <si>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</si>
  <si>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</si>
  <si>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</si>
  <si>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</si>
  <si>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</si>
  <si>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</si>
  <si>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</si>
  <si>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</si>
  <si>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</si>
  <si>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</si>
  <si>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</si>
  <si>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</si>
  <si>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</si>
  <si>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</si>
  <si>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</si>
  <si>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</si>
  <si>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</si>
  <si>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</si>
  <si>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</si>
  <si>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</si>
  <si>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</si>
  <si>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</si>
  <si>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</si>
  <si>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</si>
  <si>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</si>
  <si>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</si>
  <si>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</si>
  <si>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</si>
  <si>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</si>
  <si>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</si>
  <si>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</si>
  <si>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</si>
  <si>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</si>
  <si>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</si>
  <si>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</si>
  <si>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</si>
  <si>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</si>
  <si>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</si>
  <si>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</si>
  <si>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</si>
  <si>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</si>
  <si>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</si>
  <si>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</si>
  <si>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</si>
  <si>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</si>
  <si>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</si>
  <si>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</si>
  <si>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</si>
  <si>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</si>
  <si>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</si>
  <si>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</si>
  <si>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</si>
  <si>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</si>
  <si>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</si>
  <si>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</si>
  <si>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</si>
  <si>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</si>
  <si>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</si>
  <si>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</si>
  <si>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</si>
  <si>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</si>
  <si>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</si>
  <si>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</si>
  <si>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</si>
  <si>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</si>
  <si>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</si>
  <si>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</si>
  <si>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</si>
  <si>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</si>
  <si>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</si>
  <si>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</si>
  <si>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</si>
  <si>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</si>
  <si>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</si>
  <si>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</si>
  <si>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</si>
  <si>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</si>
  <si>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</si>
  <si>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</si>
  <si>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</si>
  <si>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</si>
  <si>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</si>
  <si>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</si>
  <si>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</si>
  <si>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</si>
  <si>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</si>
  <si>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</si>
  <si>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</si>
  <si>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</si>
  <si>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</si>
  <si>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</si>
  <si>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</si>
  <si>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</si>
  <si>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</si>
  <si>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</si>
  <si>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</si>
  <si>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</si>
  <si>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</si>
  <si>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</si>
  <si>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</si>
  <si>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</si>
  <si>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</si>
  <si>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</si>
  <si>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</si>
  <si>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</si>
  <si>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</si>
  <si>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</si>
  <si>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</si>
  <si>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</si>
  <si>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</si>
  <si>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</si>
  <si>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</si>
  <si>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</si>
  <si>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</si>
  <si>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</si>
  <si>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</si>
  <si>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</si>
  <si>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</si>
  <si>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</si>
  <si>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</si>
  <si>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</si>
  <si>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</si>
  <si>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</si>
  <si>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</si>
  <si>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</si>
  <si>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</si>
  <si>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</si>
  <si>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</si>
  <si>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</si>
  <si>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</si>
  <si>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</si>
  <si>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</si>
  <si>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</si>
  <si>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</si>
  <si>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</si>
  <si>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</si>
  <si>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</si>
  <si>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</si>
  <si>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</si>
  <si>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</si>
  <si>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</si>
  <si>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</si>
  <si>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</si>
  <si>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</si>
  <si>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</si>
  <si>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</si>
  <si>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</si>
  <si>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</si>
  <si>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</si>
  <si>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</si>
  <si>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</si>
  <si>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</si>
  <si>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</si>
  <si>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</si>
  <si>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</si>
  <si>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</si>
  <si>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</si>
  <si>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</si>
  <si>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</si>
  <si>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</si>
  <si>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</si>
  <si>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</si>
  <si>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</si>
  <si>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</si>
  <si>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</si>
  <si>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</si>
  <si>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</si>
  <si>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</si>
  <si>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</si>
  <si>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</si>
  <si>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</si>
  <si>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</si>
  <si>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</si>
  <si>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</si>
  <si>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</si>
  <si>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</si>
  <si>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</si>
  <si>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</si>
  <si>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</si>
  <si>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</si>
  <si>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</si>
  <si>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</si>
  <si>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</si>
  <si>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</si>
  <si>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</si>
  <si>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</si>
  <si>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</si>
  <si>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</si>
  <si>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</si>
  <si>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</si>
  <si>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</si>
  <si>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</si>
  <si>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</si>
  <si>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</si>
  <si>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</si>
  <si>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</si>
  <si>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</si>
  <si>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</si>
  <si>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</si>
  <si>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</si>
  <si>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</si>
  <si>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</si>
  <si>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</si>
  <si>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</si>
  <si>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</si>
  <si>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</si>
  <si>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</si>
  <si>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</si>
  <si>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</si>
  <si>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</si>
  <si>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</si>
  <si>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</si>
  <si>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</si>
  <si>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</si>
  <si>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</si>
  <si>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</si>
  <si>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</si>
  <si>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</si>
  <si>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</si>
  <si>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</si>
  <si>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</si>
  <si>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</si>
  <si>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</si>
  <si>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</si>
  <si>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</si>
  <si>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</si>
  <si>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</si>
  <si>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</si>
  <si>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</si>
  <si>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</si>
  <si>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</si>
  <si>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</si>
  <si>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</si>
  <si>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</si>
  <si>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</si>
  <si>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</si>
  <si>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</si>
  <si>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</si>
  <si>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</si>
  <si>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</si>
  <si>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</si>
  <si>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</si>
  <si>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</si>
  <si>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</si>
  <si>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</si>
  <si>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</si>
  <si>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</si>
  <si>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</si>
  <si>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</si>
  <si>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</si>
  <si>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</si>
  <si>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</si>
  <si>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</si>
  <si>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</si>
  <si>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</si>
  <si>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</si>
  <si>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</si>
  <si>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</si>
  <si>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</si>
  <si>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</si>
  <si>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</si>
  <si>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</si>
  <si>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</si>
  <si>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</si>
  <si>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</si>
  <si>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</si>
  <si>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</si>
  <si>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</si>
  <si>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</si>
  <si>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</si>
  <si>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</si>
  <si>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</si>
  <si>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</si>
  <si>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</si>
  <si>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</si>
  <si>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</si>
  <si>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</si>
  <si>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</si>
  <si>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</si>
  <si>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</si>
  <si>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</si>
  <si>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</si>
  <si>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</si>
  <si>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</si>
  <si>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</si>
  <si>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</si>
  <si>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</si>
  <si>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</si>
  <si>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</si>
  <si>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</si>
  <si>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</si>
  <si>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</si>
  <si>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</si>
  <si>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</si>
  <si>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</si>
  <si>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</si>
  <si>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</si>
  <si>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</si>
  <si>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</si>
  <si>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</si>
  <si>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</si>
  <si>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</si>
  <si>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</si>
  <si>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</si>
  <si>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</si>
  <si>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</si>
  <si>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</si>
  <si>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</si>
  <si>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</si>
  <si>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</si>
  <si>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</si>
  <si>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</si>
  <si>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</si>
  <si>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</si>
  <si>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</si>
  <si>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</si>
  <si>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</si>
  <si>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</si>
  <si>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</si>
  <si>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</si>
  <si>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</si>
  <si>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</si>
  <si>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</si>
  <si>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</si>
  <si>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</si>
  <si>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</si>
  <si>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</si>
  <si>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</si>
  <si>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</si>
  <si>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</si>
  <si>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</si>
  <si>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</si>
  <si>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</si>
  <si>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</si>
  <si>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</si>
  <si>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</si>
  <si>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</si>
  <si>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</si>
  <si>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</si>
  <si>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</si>
  <si>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</si>
  <si>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</si>
  <si>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</si>
  <si>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</si>
  <si>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</si>
  <si>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</si>
  <si>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</si>
  <si>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</si>
  <si>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</si>
  <si>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</si>
  <si>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</si>
  <si>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</si>
  <si>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</si>
  <si>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</si>
  <si>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</si>
  <si>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</si>
  <si>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</si>
  <si>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</si>
  <si>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</si>
  <si>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</si>
  <si>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</si>
  <si>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</si>
  <si>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</si>
  <si>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</si>
  <si>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</si>
  <si>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</si>
  <si>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</si>
  <si>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</si>
  <si>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</si>
  <si>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</si>
  <si>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</si>
  <si>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</si>
  <si>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</si>
  <si>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</si>
  <si>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</si>
  <si>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</si>
  <si>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</si>
  <si>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</si>
  <si>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</si>
  <si>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</si>
  <si>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</si>
  <si>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</si>
  <si>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</si>
  <si>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</si>
  <si>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</si>
  <si>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</si>
  <si>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</si>
  <si>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</si>
  <si>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</si>
  <si>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</si>
  <si>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</si>
  <si>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</si>
  <si>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</si>
  <si>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</si>
  <si>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</si>
  <si>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</si>
  <si>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</si>
  <si>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</si>
  <si>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</si>
  <si>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</si>
  <si>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</si>
  <si>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</si>
  <si>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</si>
  <si>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</si>
  <si>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</si>
  <si>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</si>
  <si>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</si>
  <si>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</si>
  <si>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</si>
  <si>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</si>
  <si>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</si>
  <si>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</si>
  <si>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</si>
  <si>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</si>
  <si>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</si>
  <si>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</si>
  <si>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</si>
  <si>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</si>
  <si>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</si>
  <si>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</si>
  <si>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</si>
  <si>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</si>
  <si>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</si>
  <si>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</si>
  <si>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</si>
  <si>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</si>
  <si>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</si>
  <si>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</si>
  <si>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</si>
  <si>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</si>
  <si>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</si>
  <si>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</si>
  <si>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</si>
  <si>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</si>
  <si>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</si>
  <si>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</si>
  <si>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</si>
  <si>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</si>
  <si>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</si>
  <si>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</si>
  <si>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</si>
  <si>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</si>
  <si>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</si>
  <si>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</si>
  <si>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</si>
  <si>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</si>
  <si>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</si>
  <si>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</si>
  <si>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</si>
  <si>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</si>
  <si>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</si>
  <si>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</si>
  <si>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</si>
  <si>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</si>
  <si>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</si>
  <si>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</si>
  <si>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</si>
  <si>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</si>
  <si>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</si>
  <si>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</si>
  <si>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</si>
  <si>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</si>
  <si>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</si>
  <si>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</si>
  <si>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</si>
  <si>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</si>
  <si>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</si>
  <si>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</si>
  <si>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</si>
  <si>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</si>
  <si>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</si>
  <si>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</si>
  <si>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</si>
  <si>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</si>
  <si>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</si>
  <si>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</si>
  <si>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</si>
  <si>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</si>
  <si>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</si>
  <si>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</si>
  <si>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</si>
  <si>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</si>
  <si>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</si>
  <si>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</si>
  <si>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</si>
  <si>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</si>
  <si>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</si>
  <si>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</si>
  <si>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</si>
  <si>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</si>
  <si>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</si>
  <si>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</si>
  <si>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</si>
  <si>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</si>
  <si>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</si>
  <si>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</si>
  <si>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</si>
  <si>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</si>
  <si>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</si>
  <si>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</si>
  <si>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</si>
  <si>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</si>
  <si>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</si>
  <si>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</si>
  <si>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</si>
  <si>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</si>
  <si>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</si>
  <si>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</si>
  <si>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</si>
  <si>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</si>
  <si>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</si>
  <si>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</si>
  <si>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</si>
  <si>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</si>
  <si>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</si>
  <si>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</si>
  <si>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</si>
  <si>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</si>
  <si>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</si>
  <si>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</si>
  <si>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</si>
  <si>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</si>
  <si>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</si>
  <si>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</si>
  <si>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</si>
  <si>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</si>
  <si>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</si>
  <si>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</si>
  <si>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</si>
  <si>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</si>
  <si>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</si>
  <si>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</si>
  <si>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</si>
  <si>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</si>
  <si>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</si>
  <si>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</si>
  <si>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</si>
  <si>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</si>
  <si>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</si>
  <si>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</si>
  <si>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</si>
  <si>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</si>
  <si>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</si>
  <si>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</si>
  <si>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</si>
  <si>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</si>
  <si>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</si>
  <si>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</si>
  <si>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</si>
  <si>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</si>
  <si>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</si>
  <si>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</si>
  <si>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</si>
  <si>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</si>
  <si>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</si>
  <si>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</si>
  <si>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</si>
  <si>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</si>
  <si>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</si>
  <si>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</si>
  <si>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</si>
  <si>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</si>
  <si>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</si>
  <si>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</si>
  <si>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</si>
  <si>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</si>
  <si>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</si>
  <si>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</si>
  <si>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</si>
  <si>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</si>
  <si>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</si>
  <si>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</si>
  <si>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</si>
  <si>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</si>
  <si>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</si>
  <si>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</si>
  <si>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</si>
  <si>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</si>
  <si>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</si>
  <si>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</si>
  <si>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</si>
  <si>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</si>
  <si>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</si>
  <si>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</si>
  <si>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</si>
  <si>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</si>
  <si>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</si>
  <si>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</si>
  <si>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</si>
  <si>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</si>
  <si>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</si>
  <si>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</si>
  <si>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</si>
  <si>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</si>
  <si>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</si>
  <si>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</si>
  <si>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</si>
  <si>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</si>
  <si>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</si>
  <si>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</si>
  <si>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</si>
  <si>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</si>
  <si>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</si>
  <si>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</si>
  <si>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</si>
  <si>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</si>
  <si>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</si>
  <si>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</si>
  <si>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</si>
  <si>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</si>
  <si>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</si>
  <si>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</si>
  <si>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</si>
  <si>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</si>
  <si>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</si>
  <si>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</si>
  <si>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</si>
  <si>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</si>
  <si>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</si>
  <si>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</si>
  <si>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</si>
  <si>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</si>
  <si>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</si>
  <si>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</si>
  <si>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</si>
  <si>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</si>
  <si>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</si>
  <si>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</si>
  <si>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</si>
  <si>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</si>
  <si>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</si>
  <si>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</si>
  <si>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</si>
  <si>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</si>
  <si>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</si>
  <si>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</si>
  <si>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</si>
  <si>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</si>
  <si>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</si>
  <si>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</si>
  <si>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</si>
  <si>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</si>
  <si>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</si>
  <si>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</si>
  <si>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</si>
  <si>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</si>
  <si>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</si>
  <si>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</si>
  <si>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</si>
  <si>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</si>
  <si>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</si>
  <si>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</si>
  <si>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</si>
  <si>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</si>
  <si>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</si>
  <si>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</si>
  <si>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</si>
  <si>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</si>
  <si>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</si>
  <si>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</si>
  <si>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</si>
  <si>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</si>
  <si>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</si>
  <si>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</si>
  <si>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</si>
  <si>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</si>
  <si>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</si>
  <si>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</si>
  <si>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</si>
  <si>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</si>
  <si>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</si>
  <si>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</si>
  <si>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</si>
  <si>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</si>
  <si>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</si>
  <si>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</si>
  <si>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</si>
  <si>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</si>
  <si>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</si>
  <si>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</si>
  <si>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</si>
  <si>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</si>
  <si>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</si>
  <si>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</si>
  <si>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</si>
  <si>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</si>
  <si>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</si>
  <si>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</si>
  <si>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</si>
  <si>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</si>
  <si>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</si>
  <si>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</si>
  <si>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</si>
  <si>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</si>
  <si>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</si>
  <si>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</si>
  <si>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</si>
  <si>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</si>
  <si>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</si>
  <si>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</si>
  <si>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</si>
  <si>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</si>
  <si>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</si>
  <si>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</si>
  <si>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</si>
  <si>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</si>
  <si>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</si>
  <si>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</si>
  <si>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</si>
  <si>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</si>
  <si>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</si>
  <si>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</si>
  <si>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</si>
  <si>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</si>
  <si>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</si>
  <si>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</si>
  <si>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</si>
  <si>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</si>
  <si>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</si>
  <si>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</si>
  <si>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</si>
  <si>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</si>
  <si>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</si>
  <si>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</si>
  <si>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</si>
  <si>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</si>
  <si>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</si>
  <si>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</si>
  <si>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</si>
  <si>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</si>
  <si>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</si>
  <si>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</si>
  <si>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</si>
  <si>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</si>
  <si>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</si>
  <si>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</si>
  <si>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</si>
  <si>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</si>
  <si>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</si>
  <si>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</si>
  <si>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</si>
  <si>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</si>
  <si>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</si>
  <si>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</si>
  <si>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</si>
  <si>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</si>
  <si>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</si>
  <si>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</si>
  <si>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</si>
  <si>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</si>
  <si>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</si>
  <si>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</si>
  <si>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</si>
  <si>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</si>
  <si>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</si>
  <si>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</si>
  <si>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</si>
  <si>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</si>
  <si>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</si>
  <si>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</si>
  <si>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</si>
  <si>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</si>
  <si>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</si>
  <si>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</si>
  <si>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</si>
  <si>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</si>
  <si>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</si>
  <si>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</si>
  <si>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</si>
  <si>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</si>
  <si>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</si>
  <si>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</si>
  <si>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</si>
  <si>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</si>
  <si>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</si>
  <si>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</si>
  <si>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</si>
  <si>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</si>
  <si>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</si>
  <si>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</si>
  <si>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</si>
  <si>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</si>
  <si>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</si>
  <si>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</si>
  <si>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</si>
  <si>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</si>
  <si>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</si>
  <si>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</si>
  <si>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</si>
  <si>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</si>
  <si>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</si>
  <si>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</si>
  <si>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</si>
  <si>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</si>
  <si>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</si>
  <si>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</si>
  <si>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</si>
  <si>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</si>
  <si>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</si>
  <si>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</si>
  <si>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</si>
  <si>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</si>
  <si>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</si>
  <si>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</si>
  <si>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</si>
  <si>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</si>
  <si>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</si>
  <si>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</si>
  <si>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</si>
  <si>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</si>
  <si>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</si>
  <si>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</si>
  <si>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</si>
  <si>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</si>
  <si>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</si>
  <si>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</si>
  <si>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</si>
  <si>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</si>
  <si>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</si>
  <si>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</si>
  <si>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</si>
  <si>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</si>
  <si>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</si>
  <si>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</si>
  <si>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</si>
  <si>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</si>
  <si>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</si>
  <si>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</si>
  <si>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</si>
  <si>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</si>
  <si>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</si>
  <si>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</si>
  <si>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</si>
  <si>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</si>
  <si>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</si>
  <si>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</si>
  <si>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</si>
  <si>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</si>
  <si>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</si>
  <si>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</si>
  <si>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</si>
  <si>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</si>
  <si>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</si>
  <si>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</si>
  <si>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</si>
  <si>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</si>
  <si>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</si>
  <si>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</si>
  <si>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</si>
  <si>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</si>
  <si>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</si>
  <si>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</si>
  <si>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</si>
  <si>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</si>
  <si>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</si>
  <si>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</si>
  <si>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</si>
  <si>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</si>
  <si>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</si>
  <si>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</si>
  <si>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</si>
  <si>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</si>
  <si>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</si>
  <si>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</si>
  <si>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</si>
  <si>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</si>
  <si>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</si>
  <si>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</si>
  <si>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</si>
  <si>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</si>
  <si>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</si>
  <si>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</si>
  <si>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</si>
  <si>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</si>
  <si>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</si>
  <si>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</si>
  <si>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</si>
  <si>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</si>
  <si>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</si>
  <si>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</si>
  <si>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</si>
  <si>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</si>
  <si>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</si>
  <si>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</si>
  <si>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</si>
  <si>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</si>
  <si>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</si>
  <si>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</si>
  <si>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</si>
  <si>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</si>
  <si>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</si>
  <si>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</si>
  <si>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</si>
  <si>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</si>
  <si>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</si>
  <si>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</si>
  <si>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</si>
  <si>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</si>
  <si>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</si>
  <si>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</si>
  <si>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</si>
  <si>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</si>
  <si>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</si>
  <si>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</si>
  <si>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</si>
  <si>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</si>
  <si>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</si>
  <si>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</si>
  <si>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</si>
  <si>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</si>
  <si>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</si>
  <si>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</si>
  <si>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</si>
  <si>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</si>
  <si>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</si>
  <si>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</si>
  <si>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</si>
  <si>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</si>
  <si>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</si>
  <si>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</si>
  <si>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</si>
  <si>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</si>
  <si>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</si>
  <si>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</si>
  <si>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</si>
  <si>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</si>
  <si>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</si>
  <si>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</si>
  <si>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</si>
  <si>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</si>
  <si>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</si>
  <si>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</si>
  <si>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</si>
  <si>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</si>
  <si>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</si>
  <si>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</si>
  <si>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</si>
  <si>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</si>
  <si>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</si>
  <si>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</si>
  <si>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</si>
  <si>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</si>
  <si>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</si>
  <si>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</si>
  <si>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</si>
  <si>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</si>
  <si>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</si>
  <si>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</si>
  <si>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</si>
  <si>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</si>
  <si>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</si>
  <si>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</si>
  <si>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</si>
  <si>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</si>
  <si>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</si>
  <si>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</si>
  <si>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</si>
  <si>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</si>
  <si>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</si>
  <si>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</si>
  <si>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</si>
  <si>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</si>
  <si>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</si>
  <si>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</si>
  <si>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</si>
  <si>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</si>
  <si>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</si>
  <si>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</si>
  <si>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</si>
  <si>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</si>
  <si>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</si>
  <si>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</si>
  <si>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</si>
  <si>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</si>
  <si>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</si>
  <si>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</si>
  <si>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</si>
  <si>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</si>
  <si>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</si>
  <si>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</si>
  <si>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</si>
  <si>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</si>
  <si>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</si>
  <si>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</si>
  <si>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</si>
  <si>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</si>
  <si>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</si>
  <si>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</si>
  <si>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</si>
  <si>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</si>
  <si>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</si>
  <si>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</si>
  <si>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</si>
  <si>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</si>
  <si>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</si>
  <si>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</si>
  <si>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</si>
  <si>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</si>
  <si>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</si>
  <si>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</si>
  <si>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</si>
  <si>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</si>
  <si>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</si>
  <si>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</si>
  <si>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</si>
  <si>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</si>
  <si>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</si>
  <si>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</si>
  <si>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</si>
  <si>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</si>
  <si>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</si>
  <si>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</si>
  <si>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</si>
  <si>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</si>
  <si>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</si>
  <si>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</si>
  <si>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</si>
  <si>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</si>
  <si>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</si>
  <si>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</si>
  <si>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</si>
  <si>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</si>
  <si>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</si>
  <si>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</si>
  <si>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</si>
  <si>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</si>
  <si>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</si>
  <si>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</si>
  <si>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</si>
  <si>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</si>
  <si>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</si>
  <si>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</si>
  <si>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</si>
  <si>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</si>
  <si>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</si>
  <si>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</si>
  <si>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</si>
  <si>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</si>
  <si>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</si>
  <si>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</si>
  <si>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</si>
  <si>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</si>
  <si>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</si>
  <si>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</si>
  <si>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</si>
  <si>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</si>
  <si>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</si>
  <si>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</si>
  <si>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</si>
  <si>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</si>
  <si>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</si>
  <si>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</si>
  <si>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</si>
  <si>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</si>
  <si>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</si>
  <si>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</si>
  <si>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</si>
  <si>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</si>
  <si>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</si>
  <si>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</si>
  <si>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</si>
  <si>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</si>
  <si>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</si>
  <si>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</si>
  <si>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</si>
  <si>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</si>
  <si>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</si>
  <si>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</si>
  <si>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</si>
  <si>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</si>
  <si>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</si>
  <si>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</si>
  <si>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</si>
  <si>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</si>
  <si>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</si>
  <si>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</si>
  <si>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</si>
  <si>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</si>
  <si>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</si>
  <si>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</si>
  <si>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</si>
  <si>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</si>
  <si>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</si>
  <si>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</si>
  <si>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</si>
  <si>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</si>
  <si>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</si>
  <si>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</si>
  <si>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</si>
  <si>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</si>
  <si>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</si>
  <si>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</si>
  <si>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</si>
  <si>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</si>
  <si>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</si>
  <si>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</si>
  <si>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</si>
  <si>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</si>
  <si>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</si>
  <si>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</si>
  <si>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</si>
  <si>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</si>
  <si>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</si>
  <si>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</si>
  <si>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</si>
  <si>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</si>
  <si>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</si>
  <si>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</si>
  <si>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</si>
  <si>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</si>
  <si>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</si>
  <si>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</si>
  <si>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</si>
  <si>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</si>
  <si>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</si>
  <si>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</si>
  <si>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</si>
  <si>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</si>
  <si>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</si>
  <si>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</si>
  <si>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</si>
  <si>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</si>
  <si>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</si>
  <si>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</si>
  <si>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</si>
  <si>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</si>
  <si>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</si>
  <si>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</si>
  <si>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</si>
  <si>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</si>
  <si>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</si>
  <si>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</si>
  <si>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</si>
  <si>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</si>
  <si>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</si>
  <si>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</si>
  <si>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</si>
  <si>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</si>
  <si>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</si>
  <si>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</si>
  <si>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</si>
  <si>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</si>
  <si>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</si>
  <si>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</si>
  <si>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</si>
  <si>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</si>
  <si>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</si>
  <si>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</si>
  <si>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</si>
  <si>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</si>
  <si>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</si>
  <si>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</si>
  <si>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</si>
  <si>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</si>
  <si>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</si>
  <si>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</si>
  <si>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</si>
  <si>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</si>
  <si>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</si>
  <si>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</si>
  <si>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</si>
  <si>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</si>
  <si>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</si>
  <si>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</si>
  <si>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</si>
  <si>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</si>
  <si>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</si>
  <si>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</si>
  <si>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</si>
  <si>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</si>
  <si>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</si>
  <si>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</si>
  <si>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</si>
  <si>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</si>
  <si>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</si>
  <si>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</si>
  <si>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</si>
  <si>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</si>
  <si>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</si>
  <si>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</si>
  <si>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</si>
  <si>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</si>
  <si>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</si>
  <si>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</si>
  <si>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</si>
  <si>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</si>
  <si>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</si>
  <si>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</si>
  <si>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</si>
  <si>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</si>
  <si>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</si>
  <si>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</si>
  <si>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</si>
  <si>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</si>
  <si>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</si>
  <si>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</si>
  <si>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</si>
  <si>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</si>
  <si>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</si>
  <si>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</si>
  <si>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</si>
  <si>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</si>
  <si>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</si>
  <si>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</si>
  <si>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</si>
  <si>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</si>
  <si>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</si>
  <si>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</si>
  <si>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</si>
  <si>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</si>
  <si>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</si>
  <si>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</si>
  <si>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</si>
  <si>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</si>
  <si>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</si>
  <si>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</si>
  <si>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</si>
  <si>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</si>
  <si>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</si>
  <si>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</si>
  <si>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</si>
  <si>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</si>
  <si>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</si>
  <si>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</si>
  <si>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</si>
  <si>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</si>
  <si>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</si>
  <si>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</si>
  <si>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</si>
  <si>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</si>
  <si>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</si>
  <si>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</si>
  <si>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</si>
  <si>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</si>
  <si>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</si>
  <si>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</si>
  <si>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</si>
  <si>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</si>
  <si>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</si>
  <si>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</si>
  <si>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</si>
  <si>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</si>
  <si>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</si>
  <si>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</si>
  <si>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</si>
  <si>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</si>
  <si>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</si>
  <si>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</si>
  <si>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</si>
  <si>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</si>
  <si>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</si>
  <si>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</si>
  <si>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</si>
  <si>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</si>
  <si>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</si>
  <si>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</si>
  <si>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</si>
  <si>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</si>
  <si>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</si>
  <si>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</si>
  <si>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</si>
  <si>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</si>
  <si>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</si>
  <si>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</si>
  <si>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</si>
  <si>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</si>
  <si>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</si>
  <si>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</si>
  <si>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</si>
  <si>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</si>
  <si>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</si>
  <si>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</si>
  <si>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</si>
  <si>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</si>
  <si>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</si>
  <si>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</si>
  <si>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</si>
  <si>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</si>
  <si>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</si>
  <si>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</si>
  <si>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</si>
  <si>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</si>
  <si>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</si>
  <si>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</si>
  <si>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</si>
  <si>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</si>
  <si>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</si>
  <si>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</si>
  <si>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</si>
  <si>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</si>
  <si>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</si>
  <si>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</si>
  <si>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</si>
  <si>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</si>
  <si>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</si>
  <si>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</si>
  <si>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</si>
  <si>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</si>
  <si>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</si>
  <si>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</si>
  <si>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</si>
  <si>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</si>
  <si>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</si>
  <si>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</si>
  <si>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</si>
  <si>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</si>
  <si>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</si>
  <si>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</si>
  <si>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</si>
  <si>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</si>
  <si>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</si>
  <si>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</si>
  <si>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</si>
  <si>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</si>
  <si>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</si>
  <si>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</si>
  <si>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</si>
  <si>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</si>
  <si>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</si>
  <si>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</si>
  <si>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</si>
  <si>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</si>
  <si>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</si>
  <si>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</si>
  <si>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</si>
  <si>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</si>
  <si>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</si>
  <si>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</si>
  <si>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</si>
  <si>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</si>
  <si>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</si>
  <si>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</si>
  <si>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</si>
  <si>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</si>
  <si>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</si>
  <si>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</si>
  <si>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</si>
  <si>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</si>
  <si>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</si>
  <si>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</si>
  <si>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</si>
  <si>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</si>
  <si>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</si>
  <si>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</si>
  <si>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</si>
  <si>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</si>
  <si>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</si>
  <si>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</si>
  <si>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</si>
  <si>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</si>
  <si>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</si>
  <si>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</si>
  <si>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</si>
  <si>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</si>
  <si>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</si>
  <si>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</si>
  <si>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</si>
  <si>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</si>
  <si>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</si>
  <si>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</si>
  <si>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</si>
  <si>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</si>
  <si>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</si>
  <si>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</si>
  <si>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</si>
  <si>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</si>
  <si>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</si>
  <si>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</si>
  <si>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</si>
  <si>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</si>
  <si>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</si>
  <si>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</si>
  <si>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</si>
  <si>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</si>
  <si>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</si>
  <si>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</si>
  <si>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</si>
  <si>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</si>
  <si>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</si>
  <si>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</si>
  <si>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</si>
  <si>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</si>
  <si>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</si>
  <si>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</si>
  <si>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</si>
  <si>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</si>
  <si>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</si>
  <si>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</si>
  <si>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</si>
  <si>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</si>
  <si>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</si>
  <si>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</si>
  <si>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</si>
  <si>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</si>
  <si>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</si>
  <si>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</si>
  <si>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</si>
  <si>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</si>
  <si>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</si>
  <si>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</si>
  <si>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</si>
  <si>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</si>
  <si>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</si>
  <si>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</si>
  <si>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</si>
  <si>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</si>
  <si>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</si>
  <si>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</si>
  <si>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</si>
  <si>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</si>
  <si>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</si>
  <si>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</si>
  <si>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</si>
  <si>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</si>
  <si>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</si>
  <si>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</si>
  <si>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</si>
  <si>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</si>
  <si>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</si>
  <si>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</si>
  <si>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</si>
  <si>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</si>
  <si>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</si>
  <si>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</si>
  <si>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</si>
  <si>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</si>
  <si>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</si>
  <si>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</si>
  <si>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</si>
  <si>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</si>
  <si>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</si>
  <si>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</si>
  <si>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</si>
  <si>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</si>
  <si>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</si>
  <si>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</si>
  <si>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</si>
  <si>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</si>
  <si>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</si>
  <si>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</si>
  <si>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</si>
  <si>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</si>
  <si>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</si>
  <si>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</si>
  <si>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</si>
  <si>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</si>
  <si>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</si>
  <si>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</si>
  <si>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</si>
  <si>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</si>
  <si>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</si>
  <si>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</si>
  <si>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</si>
  <si>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</si>
  <si>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</si>
  <si>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</si>
  <si>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</si>
  <si>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</si>
  <si>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</si>
  <si>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</si>
  <si>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</si>
  <si>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</si>
  <si>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</si>
  <si>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</si>
  <si>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</si>
  <si>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</si>
  <si>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</si>
  <si>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</si>
  <si>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</si>
  <si>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</si>
  <si>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</si>
  <si>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</si>
  <si>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</si>
  <si>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</si>
  <si>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</si>
  <si>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</si>
  <si>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</si>
  <si>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</si>
  <si>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</si>
  <si>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</si>
  <si>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</si>
  <si>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</si>
  <si>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</si>
  <si>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</si>
  <si>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</si>
  <si>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</si>
  <si>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</si>
  <si>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</si>
  <si>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</si>
  <si>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</si>
  <si>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</si>
  <si>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</si>
  <si>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</si>
  <si>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</si>
  <si>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</si>
  <si>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</si>
  <si>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</si>
  <si>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</si>
  <si>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</si>
  <si>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</si>
  <si>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</si>
  <si>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</si>
  <si>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</si>
  <si>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</si>
  <si>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</si>
  <si>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</si>
  <si>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</si>
  <si>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</si>
  <si>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</si>
  <si>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</si>
  <si>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</si>
  <si>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</si>
  <si>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</si>
  <si>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</si>
  <si>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</si>
  <si>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</si>
  <si>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</si>
  <si>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</si>
  <si>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</si>
  <si>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</si>
  <si>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</si>
  <si>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</si>
  <si>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</si>
  <si>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</si>
  <si>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</si>
  <si>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</si>
  <si>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</si>
  <si>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</si>
  <si>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</si>
  <si>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</si>
  <si>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</si>
  <si>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</si>
  <si>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</si>
  <si>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</si>
  <si>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</si>
  <si>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</si>
  <si>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</si>
  <si>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</si>
  <si>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</si>
  <si>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</si>
  <si>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</si>
  <si>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</si>
  <si>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</si>
  <si>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</si>
  <si>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</si>
  <si>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</si>
  <si>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</si>
  <si>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</si>
  <si>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</si>
  <si>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</si>
  <si>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</si>
  <si>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</si>
  <si>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</si>
  <si>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</si>
  <si>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</si>
  <si>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</si>
  <si>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</si>
  <si>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</si>
  <si>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</si>
  <si>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</si>
  <si>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</si>
  <si>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</si>
  <si>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</si>
  <si>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</si>
  <si>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</si>
  <si>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</si>
  <si>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</si>
  <si>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</si>
  <si>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</si>
  <si>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</si>
  <si>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</si>
  <si>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</si>
  <si>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</si>
  <si>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</si>
  <si>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</si>
  <si>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</si>
  <si>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</si>
  <si>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</si>
  <si>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</si>
  <si>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</si>
  <si>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</si>
  <si>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</si>
  <si>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</si>
  <si>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</si>
  <si>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</si>
  <si>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</si>
  <si>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</si>
  <si>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</si>
  <si>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</si>
  <si>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</si>
  <si>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</si>
  <si>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</si>
  <si>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</si>
  <si>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</si>
  <si>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</si>
  <si>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</si>
  <si>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</si>
  <si>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</si>
  <si>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</si>
  <si>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</si>
  <si>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</si>
  <si>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</si>
  <si>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</si>
  <si>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</si>
  <si>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</si>
  <si>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</si>
  <si>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</si>
  <si>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</si>
  <si>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</si>
  <si>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</si>
  <si>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</si>
  <si>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</si>
  <si>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</si>
  <si>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</si>
  <si>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</si>
  <si>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</si>
  <si>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</si>
  <si>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</si>
  <si>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</si>
  <si>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</si>
  <si>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</si>
  <si>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</si>
  <si>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</si>
  <si>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</si>
  <si>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</si>
  <si>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</si>
  <si>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</si>
  <si>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</si>
  <si>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</si>
  <si>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</si>
  <si>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</si>
  <si>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</si>
  <si>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</si>
  <si>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</si>
  <si>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</si>
  <si>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</si>
  <si>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</si>
  <si>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</si>
  <si>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</si>
  <si>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</si>
  <si>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</si>
  <si>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</si>
  <si>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</si>
  <si>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</si>
  <si>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</si>
  <si>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</si>
  <si>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</si>
  <si>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</si>
  <si>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</si>
  <si>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</si>
  <si>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</si>
  <si>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</si>
  <si>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</si>
  <si>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</si>
  <si>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</si>
  <si>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</si>
  <si>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</si>
  <si>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</si>
  <si>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</si>
  <si>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</si>
  <si>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</si>
  <si>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</si>
  <si>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</si>
  <si>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</si>
  <si>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</si>
  <si>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</si>
  <si>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</si>
  <si>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</si>
  <si>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</si>
  <si>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</si>
  <si>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</si>
  <si>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</si>
  <si>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</si>
  <si>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</si>
  <si>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</si>
  <si>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</si>
  <si>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</si>
  <si>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</si>
  <si>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</si>
  <si>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</si>
  <si>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</si>
  <si>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</si>
  <si>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</si>
  <si>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</si>
  <si>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</si>
  <si>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</si>
  <si>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</si>
  <si>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</si>
  <si>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</si>
  <si>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</si>
  <si>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</si>
  <si>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</si>
  <si>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</si>
  <si>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</si>
  <si>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</si>
  <si>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</si>
  <si>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</si>
  <si>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</si>
  <si>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</si>
  <si>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</si>
  <si>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</si>
  <si>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</si>
  <si>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</si>
  <si>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</si>
  <si>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</si>
  <si>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</si>
  <si>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</si>
  <si>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</si>
  <si>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</si>
  <si>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</si>
  <si>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</si>
  <si>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</si>
  <si>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</si>
  <si>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</si>
  <si>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</si>
  <si>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</si>
  <si>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</si>
  <si>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</si>
  <si>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</si>
  <si>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</si>
  <si>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</si>
  <si>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</si>
  <si>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</si>
  <si>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</si>
  <si>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</si>
  <si>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</si>
  <si>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</si>
  <si>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</si>
  <si>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</si>
  <si>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</si>
  <si>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</si>
  <si>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</si>
  <si>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</si>
  <si>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</si>
  <si>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</si>
  <si>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</si>
  <si>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</si>
  <si>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</si>
  <si>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</si>
  <si>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</si>
  <si>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</si>
  <si>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</si>
  <si>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</si>
  <si>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</si>
  <si>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</si>
  <si>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</si>
  <si>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</si>
  <si>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</si>
  <si>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</si>
  <si>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</si>
  <si>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</si>
  <si>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</si>
  <si>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</si>
  <si>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</si>
  <si>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</si>
  <si>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</si>
  <si>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</si>
  <si>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</si>
  <si>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</si>
  <si>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</si>
  <si>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</si>
  <si>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</si>
  <si>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</si>
  <si>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</si>
  <si>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</si>
  <si>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</si>
  <si>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</si>
  <si>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</si>
  <si>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</si>
  <si>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</si>
  <si>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</si>
  <si>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</si>
  <si>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</si>
  <si>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</si>
  <si>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</si>
  <si>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</si>
  <si>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</si>
  <si>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</si>
  <si>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</si>
  <si>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</si>
  <si>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</si>
  <si>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</si>
  <si>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</si>
  <si>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</si>
  <si>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</si>
  <si>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</si>
  <si>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</si>
  <si>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</si>
  <si>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</si>
  <si>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</si>
  <si>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</si>
  <si>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</si>
  <si>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</si>
  <si>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</si>
  <si>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</si>
  <si>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</si>
  <si>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</si>
  <si>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</si>
  <si>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</si>
  <si>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</si>
  <si>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</si>
  <si>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</si>
  <si>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</si>
  <si>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</si>
  <si>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</si>
  <si>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</si>
  <si>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</si>
  <si>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</si>
  <si>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</si>
  <si>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</si>
  <si>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</si>
  <si>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</si>
  <si>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</si>
  <si>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</si>
  <si>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</si>
  <si>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</si>
  <si>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</si>
  <si>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</si>
  <si>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</si>
  <si>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</si>
  <si>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</si>
  <si>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</si>
  <si>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</si>
  <si>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</si>
  <si>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</si>
  <si>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</si>
  <si>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</si>
  <si>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</si>
  <si>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</si>
  <si>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</si>
  <si>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</si>
  <si>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</si>
  <si>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</si>
  <si>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</si>
  <si>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</si>
  <si>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</si>
  <si>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</si>
  <si>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</si>
  <si>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</si>
  <si>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</si>
  <si>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</si>
  <si>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</si>
  <si>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</si>
  <si>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</si>
  <si>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</si>
  <si>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</si>
  <si>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</si>
  <si>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</si>
  <si>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</si>
  <si>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</si>
  <si>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</si>
  <si>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</si>
  <si>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</si>
  <si>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</si>
  <si>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</si>
  <si>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</si>
  <si>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</si>
  <si>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</si>
  <si>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</si>
  <si>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</si>
  <si>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</si>
  <si>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</si>
  <si>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</si>
  <si>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</si>
  <si>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</si>
  <si>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</si>
  <si>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</si>
  <si>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</si>
  <si>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</si>
  <si>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</si>
  <si>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</si>
  <si>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</si>
  <si>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</si>
  <si>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</si>
  <si>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</si>
  <si>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</si>
  <si>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</si>
  <si>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</si>
  <si>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</si>
  <si>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</si>
  <si>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</si>
  <si>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</si>
  <si>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</si>
  <si>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</si>
  <si>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</si>
  <si>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</si>
  <si>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</si>
  <si>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</si>
  <si>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</si>
  <si>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</si>
  <si>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</si>
  <si>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</si>
  <si>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</si>
  <si>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</si>
  <si>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</si>
  <si>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</si>
  <si>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</si>
  <si>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</si>
  <si>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</si>
  <si>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</si>
  <si>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</si>
  <si>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</si>
  <si>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</si>
  <si>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</si>
  <si>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</si>
  <si>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</si>
  <si>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</si>
  <si>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</si>
  <si>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</si>
  <si>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</si>
  <si>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</si>
  <si>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</si>
  <si>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</si>
  <si>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</si>
  <si>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</si>
  <si>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</si>
  <si>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</si>
  <si>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</si>
  <si>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</si>
  <si>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</si>
  <si>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</si>
  <si>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</si>
  <si>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</si>
  <si>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</si>
  <si>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</si>
  <si>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</si>
  <si>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</si>
  <si>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</si>
  <si>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</si>
  <si>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</si>
  <si>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</si>
  <si>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</si>
  <si>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</si>
  <si>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</si>
  <si>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</si>
  <si>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</si>
  <si>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</si>
  <si>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</si>
  <si>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</si>
  <si>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</si>
  <si>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</si>
  <si>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</si>
  <si>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</si>
  <si>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</si>
  <si>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</si>
  <si>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</si>
  <si>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</si>
  <si>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</si>
  <si>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</si>
  <si>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</si>
  <si>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</si>
  <si>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</si>
  <si>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</si>
  <si>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</si>
  <si>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</si>
  <si>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</si>
  <si>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</si>
  <si>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</si>
  <si>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</si>
  <si>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</si>
  <si>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</si>
  <si>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</si>
  <si>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</si>
  <si>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</si>
  <si>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</si>
  <si>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</si>
  <si>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</si>
  <si>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</si>
  <si>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</si>
  <si>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</si>
  <si>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</si>
  <si>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</si>
  <si>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</si>
  <si>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</si>
  <si>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</si>
  <si>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</si>
  <si>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</si>
  <si>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</si>
  <si>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</si>
  <si>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</si>
  <si>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</si>
  <si>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</si>
  <si>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</si>
  <si>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</si>
  <si>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</si>
  <si>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</si>
  <si>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</si>
  <si>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</si>
  <si>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</si>
  <si>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</si>
  <si>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</si>
  <si>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</si>
  <si>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</si>
  <si>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</si>
  <si>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</si>
  <si>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</si>
  <si>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</si>
  <si>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</si>
  <si>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</si>
  <si>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</si>
  <si>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</si>
  <si>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</si>
  <si>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</si>
  <si>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</si>
  <si>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</si>
  <si>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</si>
  <si>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</si>
  <si>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</si>
  <si>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</si>
  <si>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</si>
  <si>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</si>
  <si>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</si>
  <si>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</si>
  <si>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</si>
  <si>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</si>
  <si>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</si>
  <si>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</si>
  <si>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</si>
  <si>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</si>
  <si>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</si>
  <si>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</si>
  <si>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</si>
  <si>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</si>
  <si>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</si>
  <si>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</si>
  <si>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</si>
  <si>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</si>
  <si>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</si>
  <si>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</si>
  <si>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</si>
  <si>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</si>
  <si>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</si>
  <si>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</si>
  <si>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</si>
  <si>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</si>
  <si>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</si>
  <si>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</si>
  <si>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</si>
  <si>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</si>
  <si>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</si>
  <si>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</si>
  <si>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</si>
  <si>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</si>
  <si>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</si>
  <si>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</si>
  <si>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</si>
  <si>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</si>
  <si>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</si>
  <si>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</si>
  <si>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</si>
  <si>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</si>
  <si>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</si>
  <si>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</si>
  <si>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</si>
  <si>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</si>
  <si>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</si>
  <si>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</si>
  <si>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</si>
  <si>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</si>
  <si>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</si>
  <si>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</si>
  <si>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</si>
  <si>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</si>
  <si>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</si>
  <si>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</si>
  <si>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</si>
  <si>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</si>
  <si>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</si>
  <si>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</si>
  <si>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</si>
  <si>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</si>
  <si>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</si>
  <si>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</si>
  <si>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</si>
  <si>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</si>
  <si>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</si>
  <si>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</si>
  <si>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</si>
  <si>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</si>
  <si>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</si>
  <si>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</si>
  <si>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</si>
  <si>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</si>
  <si>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</si>
  <si>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</si>
  <si>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</si>
  <si>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</si>
  <si>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</si>
  <si>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</si>
  <si>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</si>
  <si>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</si>
  <si>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</si>
  <si>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</si>
  <si>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</si>
  <si>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</si>
  <si>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</si>
  <si>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</si>
  <si>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</si>
  <si>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</si>
  <si>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</si>
  <si>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</si>
  <si>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</si>
  <si>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</si>
  <si>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</si>
  <si>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</si>
  <si>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</si>
  <si>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</si>
  <si>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</si>
  <si>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</si>
  <si>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</si>
  <si>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</si>
  <si>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</si>
  <si>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</si>
  <si>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</si>
  <si>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</si>
  <si>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</si>
  <si>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</si>
  <si>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</si>
  <si>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</si>
  <si>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</si>
  <si>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</si>
  <si>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</si>
  <si>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</si>
  <si>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</si>
  <si>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</si>
  <si>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</si>
  <si>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</si>
  <si>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</si>
  <si>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</si>
  <si>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</si>
  <si>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</si>
  <si>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</si>
  <si>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</si>
  <si>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</si>
  <si>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</si>
  <si>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</si>
  <si>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</si>
  <si>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</si>
  <si>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</si>
  <si>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</si>
  <si>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</si>
  <si>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</si>
  <si>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</si>
  <si>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</si>
  <si>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</si>
  <si>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</si>
  <si>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</si>
  <si>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</si>
  <si>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</si>
  <si>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</si>
  <si>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</si>
  <si>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</si>
  <si>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</si>
  <si>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</si>
  <si>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</si>
  <si>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</si>
  <si>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</si>
  <si>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</si>
  <si>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</si>
  <si>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</si>
  <si>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</si>
  <si>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</si>
  <si>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</si>
  <si>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</si>
  <si>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</si>
  <si>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</si>
  <si>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</si>
  <si>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</si>
  <si>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</si>
  <si>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</si>
  <si>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</si>
  <si>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</si>
  <si>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</si>
  <si>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</si>
  <si>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</si>
  <si>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</si>
  <si>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</si>
  <si>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</si>
  <si>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</si>
  <si>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</si>
  <si>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</si>
  <si>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</si>
  <si>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</si>
  <si>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</si>
  <si>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</si>
  <si>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</si>
  <si>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</si>
  <si>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</si>
  <si>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</si>
  <si>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</si>
  <si>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</si>
  <si>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</si>
  <si>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</si>
  <si>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</si>
  <si>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</si>
  <si>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</si>
  <si>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</si>
  <si>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</si>
  <si>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</si>
  <si>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</si>
  <si>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</si>
  <si>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</si>
  <si>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</si>
  <si>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</si>
  <si>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</si>
  <si>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</si>
  <si>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</si>
  <si>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</si>
  <si>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</si>
  <si>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</si>
  <si>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</si>
  <si>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</si>
  <si>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</si>
  <si>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</si>
  <si>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</si>
  <si>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</si>
  <si>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</si>
  <si>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</si>
  <si>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</si>
  <si>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</si>
  <si>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</si>
  <si>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</si>
  <si>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</si>
  <si>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</si>
  <si>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</si>
  <si>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</si>
  <si>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</si>
  <si>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</si>
  <si>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</si>
  <si>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</si>
  <si>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</si>
  <si>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</si>
  <si>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</si>
  <si>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</si>
  <si>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</si>
  <si>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</si>
  <si>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</si>
  <si>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</si>
  <si>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</si>
  <si>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</si>
  <si>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</si>
  <si>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</si>
  <si>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</si>
  <si>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</si>
  <si>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</si>
  <si>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</si>
  <si>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</si>
  <si>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</si>
  <si>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</si>
  <si>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</si>
  <si>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</si>
  <si>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</si>
  <si>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</si>
  <si>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</si>
  <si>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</si>
  <si>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</si>
  <si>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</si>
  <si>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</si>
  <si>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</si>
  <si>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</si>
  <si>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</si>
  <si>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</si>
  <si>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</si>
  <si>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</si>
  <si>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</si>
  <si>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</si>
  <si>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</si>
  <si>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</si>
  <si>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</si>
  <si>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</si>
  <si>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</si>
  <si>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</si>
  <si>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</si>
  <si>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</si>
  <si>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</si>
  <si>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</si>
  <si>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</si>
  <si>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</si>
  <si>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</si>
  <si>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</si>
  <si>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</si>
  <si>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</si>
  <si>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</si>
  <si>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</si>
  <si>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</si>
  <si>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</si>
  <si>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</si>
  <si>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</si>
  <si>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</si>
  <si>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</si>
  <si>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</si>
  <si>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</si>
  <si>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</si>
  <si>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</si>
  <si>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</si>
  <si>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</si>
  <si>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</si>
  <si>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</si>
  <si>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</si>
  <si>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</si>
  <si>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</si>
  <si>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</si>
  <si>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</si>
  <si>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</si>
  <si>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</si>
  <si>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</si>
  <si>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</si>
  <si>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</si>
  <si>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</si>
  <si>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</si>
  <si>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</si>
  <si>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</si>
  <si>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</si>
  <si>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</si>
  <si>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</si>
  <si>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</si>
  <si>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</si>
  <si>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</si>
  <si>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</si>
  <si>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</si>
  <si>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</si>
  <si>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</si>
  <si>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</si>
  <si>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</si>
  <si>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</si>
  <si>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</si>
  <si>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</si>
  <si>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</si>
  <si>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</si>
  <si>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</si>
  <si>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</si>
  <si>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</si>
  <si>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</si>
  <si>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</si>
  <si>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</si>
  <si>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</si>
  <si>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</si>
  <si>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</si>
  <si>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</si>
  <si>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</si>
  <si>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</si>
  <si>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</si>
  <si>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</si>
  <si>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</si>
  <si>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</si>
  <si>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</si>
  <si>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</si>
  <si>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</si>
  <si>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</si>
  <si>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</si>
  <si>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</si>
  <si>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</si>
  <si>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</si>
  <si>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</si>
  <si>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</si>
  <si>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</si>
  <si>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</si>
  <si>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</si>
  <si>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</si>
  <si>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</si>
  <si>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</si>
  <si>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</si>
  <si>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</si>
  <si>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</si>
  <si>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</si>
  <si>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</si>
  <si>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</si>
  <si>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</si>
  <si>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</si>
  <si>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</si>
  <si>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</si>
  <si>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</si>
  <si>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</si>
  <si>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</si>
  <si>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</si>
  <si>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</si>
  <si>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</si>
  <si>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</si>
  <si>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</si>
  <si>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</si>
  <si>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</si>
  <si>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</si>
  <si>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</si>
  <si>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</si>
  <si>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</si>
  <si>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</si>
  <si>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</si>
  <si>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</si>
  <si>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</si>
  <si>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</si>
  <si>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</si>
  <si>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</si>
  <si>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</si>
  <si>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</si>
  <si>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</si>
  <si>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</si>
  <si>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</si>
  <si>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</si>
  <si>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</si>
  <si>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</si>
  <si>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</si>
  <si>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</si>
  <si>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</si>
  <si>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</si>
  <si>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</si>
  <si>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</si>
  <si>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</si>
  <si>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</si>
  <si>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</si>
  <si>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</si>
  <si>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</si>
  <si>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</si>
  <si>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</si>
  <si>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</si>
  <si>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</si>
  <si>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</si>
  <si>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</si>
  <si>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</si>
  <si>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</si>
  <si>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</si>
  <si>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</si>
  <si>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</si>
  <si>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</si>
  <si>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</si>
  <si>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</si>
  <si>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</si>
  <si>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</si>
  <si>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</si>
  <si>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</si>
  <si>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</si>
  <si>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</si>
  <si>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</si>
  <si>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</si>
  <si>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</si>
  <si>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</si>
  <si>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</si>
  <si>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</si>
  <si>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</si>
  <si>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</si>
  <si>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</si>
  <si>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</si>
  <si>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</si>
  <si>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</si>
  <si>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</si>
  <si>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</si>
  <si>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</si>
  <si>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</si>
  <si>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</si>
  <si>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</si>
  <si>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</si>
  <si>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</si>
  <si>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</si>
  <si>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</si>
  <si>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</si>
  <si>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</si>
  <si>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</si>
  <si>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</si>
  <si>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</si>
  <si>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</si>
  <si>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</si>
  <si>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</si>
  <si>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</si>
  <si>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</si>
  <si>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</si>
  <si>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</si>
  <si>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</si>
  <si>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</si>
  <si>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</si>
  <si>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</si>
  <si>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</si>
  <si>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</si>
  <si>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</si>
  <si>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</si>
  <si>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</si>
  <si>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</si>
  <si>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</si>
  <si>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</si>
  <si>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</si>
  <si>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</si>
  <si>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</si>
  <si>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</si>
  <si>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</si>
  <si>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</si>
  <si>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</si>
  <si>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</si>
  <si>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</si>
  <si>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</si>
  <si>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</si>
  <si>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</si>
  <si>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</si>
  <si>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</si>
  <si>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</si>
  <si>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</si>
  <si>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</si>
  <si>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</si>
  <si>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</si>
  <si>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</si>
  <si>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</si>
  <si>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</si>
  <si>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</si>
  <si>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</si>
  <si>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</si>
  <si>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</si>
  <si>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</si>
  <si>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</si>
  <si>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</si>
  <si>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</si>
  <si>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</si>
  <si>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</si>
  <si>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</si>
  <si>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</si>
  <si>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</si>
  <si>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</si>
  <si>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</si>
  <si>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</si>
  <si>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</si>
  <si>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</si>
  <si>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</si>
  <si>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</si>
  <si>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</si>
  <si>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</si>
  <si>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</si>
  <si>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</si>
  <si>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</si>
  <si>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</si>
  <si>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</si>
  <si>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</si>
  <si>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</si>
  <si>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</si>
  <si>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</si>
  <si>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</si>
  <si>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</si>
  <si>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</si>
  <si>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</si>
  <si>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</si>
  <si>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</si>
  <si>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</si>
  <si>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</si>
  <si>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</si>
  <si>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</si>
  <si>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</si>
  <si>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</si>
  <si>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</si>
  <si>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</si>
  <si>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</si>
  <si>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</si>
  <si>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</si>
  <si>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</si>
  <si>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</si>
  <si>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</si>
  <si>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</si>
  <si>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</si>
  <si>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</si>
  <si>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</si>
  <si>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</si>
  <si>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</si>
  <si>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</si>
  <si>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</si>
  <si>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</si>
  <si>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</si>
  <si>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</si>
  <si>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</si>
  <si>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</si>
  <si>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</si>
  <si>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</si>
  <si>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</si>
  <si>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</si>
  <si>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</si>
  <si>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</si>
  <si>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</si>
  <si>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</si>
  <si>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</si>
  <si>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</si>
  <si>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</si>
  <si>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</si>
  <si>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</si>
  <si>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</si>
  <si>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</si>
  <si>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</si>
  <si>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</si>
  <si>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</si>
  <si>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</si>
  <si>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</si>
  <si>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</si>
  <si>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</si>
  <si>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</si>
  <si>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</si>
  <si>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</si>
  <si>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</si>
  <si>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</si>
  <si>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</si>
  <si>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</si>
  <si>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</si>
  <si>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</si>
  <si>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</si>
  <si>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</si>
  <si>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</si>
  <si>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</si>
  <si>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</si>
  <si>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</si>
  <si>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</si>
  <si>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</si>
  <si>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</si>
  <si>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</si>
  <si>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</si>
  <si>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</si>
  <si>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</si>
  <si>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</si>
  <si>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</si>
  <si>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</si>
  <si>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</si>
  <si>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</si>
  <si>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</si>
  <si>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</si>
  <si>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</si>
  <si>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</si>
  <si>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</si>
  <si>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</si>
  <si>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</si>
  <si>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</si>
  <si>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</si>
  <si>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</si>
  <si>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</si>
  <si>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</si>
  <si>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</si>
  <si>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</si>
  <si>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</si>
  <si>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</si>
  <si>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</si>
  <si>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</si>
  <si>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</si>
  <si>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</si>
  <si>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</si>
  <si>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</si>
  <si>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</si>
  <si>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</si>
  <si>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</si>
  <si>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</si>
  <si>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</si>
  <si>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</si>
  <si>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</si>
  <si>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</si>
  <si>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</si>
  <si>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</si>
  <si>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</si>
  <si>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</si>
  <si>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</si>
  <si>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</si>
  <si>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</si>
  <si>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</si>
  <si>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</si>
  <si>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</si>
  <si>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</si>
  <si>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</si>
  <si>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</si>
  <si>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</si>
  <si>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</si>
  <si>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</si>
  <si>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</si>
  <si>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</si>
  <si>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</si>
  <si>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</si>
  <si>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</si>
  <si>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</si>
  <si>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</si>
  <si>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</si>
  <si>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</si>
  <si>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</si>
  <si>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</si>
  <si>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</si>
  <si>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</si>
  <si>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</si>
  <si>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</si>
  <si>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</si>
  <si>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</si>
  <si>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</si>
  <si>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</si>
  <si>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</si>
  <si>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</si>
  <si>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</si>
  <si>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</si>
  <si>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</si>
  <si>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</si>
  <si>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</si>
  <si>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</si>
  <si>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</si>
  <si>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</si>
  <si>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</si>
  <si>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</si>
  <si>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</si>
  <si>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</si>
  <si>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</si>
  <si>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</si>
  <si>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</si>
  <si>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</si>
  <si>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</si>
  <si>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</si>
  <si>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</si>
  <si>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</si>
  <si>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</si>
  <si>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</si>
  <si>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</si>
  <si>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</si>
  <si>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</si>
  <si>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</si>
  <si>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</si>
  <si>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</si>
  <si>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</si>
  <si>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</si>
  <si>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</si>
  <si>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</si>
  <si>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</si>
  <si>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</si>
  <si>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</si>
  <si>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</si>
  <si>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</si>
  <si>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</si>
  <si>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</si>
  <si>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</si>
  <si>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</si>
  <si>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</si>
  <si>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</si>
  <si>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</si>
  <si>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</si>
  <si>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</si>
  <si>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</si>
  <si>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</si>
  <si>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</si>
  <si>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</si>
  <si>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</si>
  <si>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</si>
  <si>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</si>
  <si>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</si>
  <si>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</si>
  <si>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</si>
  <si>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</si>
  <si>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</si>
  <si>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</si>
  <si>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</si>
  <si>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</si>
  <si>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</si>
  <si>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</si>
  <si>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</si>
  <si>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</si>
  <si>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</si>
  <si>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</si>
  <si>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</si>
  <si>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</si>
  <si>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</si>
  <si>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</si>
  <si>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</si>
  <si>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</si>
  <si>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</si>
  <si>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</si>
  <si>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</si>
  <si>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</si>
  <si>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</si>
  <si>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</si>
  <si>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</si>
  <si>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</si>
  <si>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</si>
  <si>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</si>
  <si>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</si>
  <si>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</si>
  <si>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</si>
  <si>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</si>
  <si>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</si>
  <si>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</si>
  <si>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</si>
  <si>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</si>
  <si>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</si>
  <si>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</si>
  <si>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</si>
  <si>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</si>
  <si>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</si>
  <si>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</si>
  <si>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</si>
  <si>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</si>
  <si>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</si>
  <si>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</si>
  <si>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</si>
  <si>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</si>
  <si>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</si>
  <si>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</si>
  <si>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</si>
  <si>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</si>
  <si>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</si>
  <si>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</si>
  <si>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</si>
  <si>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</si>
  <si>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</si>
  <si>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</si>
  <si>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</si>
  <si>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</si>
  <si>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</si>
  <si>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</si>
  <si>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</si>
  <si>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</si>
  <si>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</si>
  <si>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</si>
  <si>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</si>
  <si>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</si>
  <si>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</si>
  <si>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</si>
  <si>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</si>
  <si>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</si>
  <si>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</si>
  <si>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</si>
  <si>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</si>
  <si>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</si>
  <si>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</si>
  <si>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</si>
  <si>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</si>
  <si>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</si>
  <si>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</si>
  <si>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</si>
  <si>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</si>
  <si>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</si>
  <si>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</si>
  <si>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</si>
  <si>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</si>
  <si>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</si>
  <si>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</si>
  <si>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</si>
  <si>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</si>
  <si>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</si>
  <si>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</si>
  <si>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</si>
  <si>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</si>
  <si>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</si>
  <si>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</si>
  <si>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</si>
  <si>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</si>
  <si>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</si>
  <si>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</si>
  <si>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</si>
  <si>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</si>
  <si>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</si>
  <si>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</si>
  <si>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</si>
  <si>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</si>
  <si>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</si>
  <si>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</si>
  <si>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</si>
  <si>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</si>
  <si>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</si>
  <si>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</si>
  <si>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</si>
  <si>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</si>
  <si>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</si>
  <si>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</si>
  <si>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</si>
  <si>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</si>
  <si>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</si>
  <si>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</si>
  <si>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</si>
  <si>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</si>
  <si>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</si>
  <si>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</si>
  <si>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</si>
  <si>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</si>
  <si>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</si>
  <si>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</si>
  <si>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</si>
  <si>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</si>
  <si>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</si>
  <si>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</si>
  <si>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</si>
  <si>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</si>
  <si>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</si>
  <si>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</si>
  <si>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</si>
  <si>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</si>
  <si>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</si>
  <si>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</si>
  <si>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</si>
  <si>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</si>
  <si>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</si>
  <si>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</si>
  <si>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</si>
  <si>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</si>
  <si>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</si>
  <si>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</si>
  <si>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</si>
  <si>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</si>
  <si>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</si>
  <si>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</si>
  <si>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</si>
  <si>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</si>
  <si>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</si>
  <si>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</si>
  <si>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</si>
  <si>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</si>
  <si>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</si>
  <si>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</si>
  <si>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</si>
  <si>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</si>
  <si>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</si>
  <si>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</si>
  <si>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</si>
  <si>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</si>
  <si>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</si>
  <si>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</si>
  <si>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</si>
  <si>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</si>
  <si>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</si>
  <si>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</si>
  <si>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</si>
  <si>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</si>
  <si>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</si>
  <si>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</si>
  <si>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</si>
  <si>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</si>
  <si>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</si>
  <si>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</si>
  <si>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</si>
  <si>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</si>
  <si>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</si>
  <si>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</si>
  <si>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</si>
  <si>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</si>
  <si>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</si>
  <si>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</si>
  <si>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</si>
  <si>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</si>
  <si>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</si>
  <si>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</si>
  <si>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</si>
  <si>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</si>
  <si>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</si>
  <si>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</si>
  <si>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</si>
  <si>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</si>
  <si>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</si>
  <si>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</si>
  <si>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</si>
  <si>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</si>
  <si>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</si>
  <si>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</si>
  <si>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</si>
  <si>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</si>
  <si>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</si>
  <si>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</si>
  <si>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</si>
  <si>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</si>
  <si>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</si>
  <si>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</si>
  <si>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</si>
  <si>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</si>
  <si>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</si>
  <si>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</si>
  <si>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</si>
  <si>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</si>
  <si>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</si>
  <si>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</si>
  <si>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</si>
  <si>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</si>
  <si>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</si>
  <si>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</si>
  <si>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</si>
  <si>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</si>
  <si>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</si>
  <si>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</si>
  <si>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</si>
  <si>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</si>
  <si>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</si>
  <si>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</si>
  <si>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</si>
  <si>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</si>
  <si>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</si>
  <si>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</si>
  <si>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</si>
  <si>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</si>
  <si>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</si>
  <si>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</si>
  <si>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</si>
  <si>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</si>
  <si>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</si>
  <si>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</si>
  <si>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</si>
  <si>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</si>
  <si>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</si>
  <si>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</si>
  <si>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</si>
  <si>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</si>
  <si>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</si>
  <si>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</si>
  <si>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</si>
  <si>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</si>
  <si>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</si>
  <si>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</si>
  <si>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</si>
  <si>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</si>
  <si>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</si>
  <si>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</si>
  <si>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</si>
  <si>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</si>
  <si>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</si>
  <si>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</si>
  <si>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</si>
  <si>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</si>
  <si>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</si>
  <si>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</si>
  <si>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</si>
  <si>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</si>
  <si>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</si>
  <si>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</si>
  <si>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</si>
  <si>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</si>
  <si>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</si>
  <si>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</si>
  <si>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</si>
  <si>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</si>
  <si>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</si>
  <si>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</si>
  <si>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</si>
  <si>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</si>
  <si>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</si>
  <si>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</si>
  <si>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</si>
  <si>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</si>
  <si>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</si>
  <si>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</si>
  <si>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</si>
  <si>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</si>
  <si>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</si>
  <si>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</si>
  <si>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</si>
  <si>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</si>
  <si>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</si>
  <si>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</si>
  <si>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</si>
  <si>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</si>
  <si>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</si>
  <si>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</si>
  <si>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</si>
  <si>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</si>
  <si>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</si>
  <si>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</si>
  <si>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</si>
  <si>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</si>
  <si>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</si>
  <si>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</si>
  <si>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</si>
  <si>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</si>
  <si>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</si>
  <si>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</si>
  <si>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</si>
  <si>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</si>
  <si>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</si>
  <si>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</si>
  <si>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</si>
  <si>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</si>
  <si>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</si>
  <si>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</si>
  <si>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</si>
  <si>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</si>
  <si>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</si>
  <si>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</si>
  <si>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</si>
  <si>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</si>
  <si>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</si>
  <si>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</si>
  <si>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</si>
  <si>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</si>
  <si>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</si>
  <si>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</si>
  <si>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</si>
  <si>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</si>
  <si>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</si>
  <si>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</si>
  <si>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</si>
  <si>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</si>
  <si>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</si>
  <si>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</si>
  <si>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</si>
  <si>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</si>
  <si>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</si>
  <si>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</si>
  <si>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</si>
  <si>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</si>
  <si>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</si>
  <si>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</si>
  <si>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</si>
  <si>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</si>
  <si>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</si>
  <si>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</si>
  <si>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</si>
  <si>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</si>
  <si>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</si>
  <si>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</si>
  <si>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</si>
  <si>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</si>
  <si>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</si>
  <si>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</si>
  <si>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</si>
  <si>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</si>
  <si>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</si>
  <si>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</si>
  <si>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</si>
  <si>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</si>
  <si>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</si>
  <si>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</si>
  <si>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</si>
  <si>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</si>
  <si>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</si>
  <si>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</si>
  <si>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</si>
  <si>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</si>
  <si>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</si>
  <si>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</si>
  <si>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</si>
  <si>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</si>
  <si>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</si>
  <si>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</si>
  <si>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</si>
  <si>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</si>
  <si>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</si>
  <si>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</si>
  <si>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</si>
  <si>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</si>
  <si>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</si>
  <si>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</si>
  <si>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</si>
  <si>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</si>
  <si>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</si>
  <si>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</si>
  <si>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</si>
  <si>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</si>
  <si>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</si>
  <si>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</si>
  <si>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</si>
  <si>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</si>
  <si>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</si>
  <si>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</si>
  <si>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</si>
  <si>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</si>
  <si>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</si>
  <si>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</si>
  <si>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</si>
  <si>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</si>
  <si>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</si>
  <si>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</si>
  <si>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</si>
  <si>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</si>
  <si>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</si>
  <si>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</si>
  <si>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</si>
  <si>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</si>
  <si>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</si>
  <si>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</si>
  <si>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</si>
  <si>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</si>
  <si>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</si>
  <si>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</si>
  <si>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</si>
  <si>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</si>
  <si>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</si>
  <si>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</si>
  <si>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</si>
  <si>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</si>
  <si>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</si>
  <si>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</si>
  <si>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</si>
  <si>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</si>
  <si>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</si>
  <si>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</si>
  <si>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</si>
  <si>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</si>
  <si>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</si>
  <si>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</si>
  <si>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</si>
  <si>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</si>
  <si>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</si>
  <si>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</si>
  <si>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</si>
  <si>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</si>
  <si>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</si>
  <si>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</si>
  <si>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</si>
  <si>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</si>
  <si>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</si>
  <si>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</si>
  <si>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</si>
  <si>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</si>
  <si>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</si>
  <si>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</si>
  <si>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</si>
  <si>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</si>
  <si>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</si>
  <si>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</si>
  <si>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</si>
  <si>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</si>
  <si>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</si>
  <si>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</si>
  <si>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</si>
  <si>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</si>
  <si>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</si>
  <si>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</si>
  <si>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</si>
  <si>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</si>
  <si>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</si>
  <si>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</si>
  <si>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</si>
  <si>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</si>
  <si>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</si>
  <si>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</si>
  <si>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</si>
  <si>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</si>
  <si>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</si>
  <si>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</si>
  <si>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</si>
  <si>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</si>
  <si>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</si>
  <si>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</si>
  <si>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</si>
  <si>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</si>
  <si>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</si>
  <si>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</si>
  <si>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</si>
  <si>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</si>
  <si>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</si>
  <si>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</si>
  <si>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</si>
  <si>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</si>
  <si>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</si>
  <si>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</si>
  <si>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</si>
  <si>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</si>
  <si>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</si>
  <si>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</si>
  <si>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</si>
  <si>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</si>
  <si>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</si>
  <si>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</si>
  <si>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</si>
  <si>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</si>
  <si>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</si>
  <si>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</si>
  <si>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</si>
  <si>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</si>
  <si>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</si>
  <si>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</si>
  <si>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</si>
  <si>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</si>
  <si>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</si>
  <si>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</si>
  <si>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</si>
  <si>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</si>
  <si>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</si>
  <si>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</si>
  <si>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</si>
  <si>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</si>
  <si>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</si>
  <si>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</si>
  <si>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</si>
  <si>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</si>
  <si>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</si>
  <si>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</si>
  <si>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</si>
  <si>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</si>
  <si>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</si>
  <si>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</si>
  <si>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</si>
  <si>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</si>
  <si>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</si>
  <si>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</si>
  <si>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</si>
  <si>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</si>
  <si>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</si>
  <si>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</si>
  <si>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</si>
  <si>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</si>
  <si>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</si>
  <si>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</si>
  <si>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</si>
  <si>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</si>
  <si>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</si>
  <si>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</si>
  <si>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</si>
  <si>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</si>
  <si>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</si>
  <si>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</si>
  <si>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</si>
  <si>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</si>
  <si>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</si>
  <si>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</si>
  <si>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</si>
  <si>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</si>
  <si>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</si>
  <si>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</si>
  <si>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</si>
  <si>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</si>
  <si>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</si>
  <si>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</si>
  <si>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</si>
  <si>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</si>
  <si>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</si>
  <si>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</si>
  <si>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</si>
  <si>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</si>
  <si>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</si>
  <si>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</si>
  <si>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</si>
  <si>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</si>
  <si>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</si>
  <si>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</si>
  <si>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</si>
  <si>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</si>
  <si>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</si>
  <si>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</si>
  <si>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</si>
  <si>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</si>
  <si>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</si>
  <si>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</si>
  <si>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</si>
  <si>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</si>
  <si>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</si>
  <si>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</si>
  <si>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</si>
  <si>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</si>
  <si>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</si>
  <si>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</si>
  <si>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</si>
  <si>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</si>
  <si>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</si>
  <si>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</si>
  <si>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</si>
  <si>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</si>
  <si>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</si>
  <si>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</si>
  <si>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</si>
  <si>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</si>
  <si>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</si>
  <si>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</si>
  <si>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</si>
  <si>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</si>
  <si>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</si>
  <si>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</si>
  <si>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</si>
  <si>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</si>
  <si>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</si>
  <si>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</si>
  <si>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</si>
  <si>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</si>
  <si>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</si>
  <si>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</si>
  <si>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</si>
  <si>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</si>
  <si>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</si>
  <si>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</si>
  <si>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</si>
  <si>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</si>
  <si>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</si>
  <si>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</si>
  <si>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</si>
  <si>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</si>
  <si>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</si>
  <si>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</si>
  <si>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</si>
  <si>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</si>
  <si>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</si>
  <si>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</si>
  <si>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</si>
  <si>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</si>
  <si>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</si>
  <si>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</si>
  <si>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</si>
  <si>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</si>
  <si>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</si>
  <si>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</si>
  <si>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</si>
  <si>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</si>
  <si>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</si>
  <si>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</si>
  <si>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</si>
  <si>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</si>
  <si>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</si>
  <si>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</si>
  <si>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</si>
  <si>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</si>
  <si>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</si>
  <si>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</si>
  <si>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</si>
  <si>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</si>
  <si>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</si>
  <si>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</si>
  <si>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</si>
  <si>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</si>
  <si>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</si>
  <si>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</si>
  <si>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</si>
  <si>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</si>
  <si>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</si>
  <si>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</si>
  <si>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</si>
  <si>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</si>
  <si>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</si>
  <si>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</si>
  <si>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</si>
  <si>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</si>
  <si>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</si>
  <si>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</si>
  <si>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</si>
  <si>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</si>
  <si>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</si>
  <si>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</si>
  <si>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</si>
  <si>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</si>
  <si>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</si>
  <si>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</si>
  <si>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</si>
  <si>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</si>
  <si>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</si>
  <si>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</si>
  <si>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</si>
  <si>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</si>
  <si>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</si>
  <si>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</si>
  <si>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</si>
  <si>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</si>
  <si>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</si>
  <si>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</si>
  <si>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</si>
  <si>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</si>
  <si>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</si>
  <si>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</si>
  <si>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</si>
  <si>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</si>
  <si>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</si>
  <si>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</si>
  <si>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</si>
  <si>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</si>
  <si>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</si>
  <si>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</si>
  <si>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</si>
  <si>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</si>
  <si>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</si>
  <si>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</si>
  <si>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</si>
  <si>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</si>
  <si>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</si>
  <si>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</si>
  <si>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</si>
  <si>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</si>
  <si>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</si>
  <si>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</si>
  <si>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</si>
  <si>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</si>
  <si>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</si>
  <si>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</si>
  <si>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</si>
  <si>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</si>
  <si>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</si>
  <si>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</si>
  <si>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</si>
  <si>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</si>
  <si>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</si>
  <si>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</si>
  <si>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</si>
  <si>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</si>
  <si>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</si>
  <si>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</si>
  <si>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</si>
  <si>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</si>
  <si>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</si>
  <si>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</si>
  <si>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</si>
  <si>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</si>
  <si>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</si>
  <si>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</si>
  <si>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</si>
  <si>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</si>
  <si>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</si>
  <si>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</si>
  <si>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</si>
  <si>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</si>
  <si>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</si>
  <si>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</si>
  <si>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</si>
  <si>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</si>
  <si>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</si>
  <si>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</si>
  <si>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</si>
  <si>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</si>
  <si>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</si>
  <si>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</si>
  <si>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</si>
  <si>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</si>
  <si>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</si>
  <si>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</si>
  <si>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</si>
  <si>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</si>
  <si>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</si>
  <si>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</si>
  <si>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</si>
  <si>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</si>
  <si>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</si>
  <si>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</si>
  <si>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</si>
  <si>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</si>
  <si>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</si>
  <si>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</si>
  <si>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</si>
  <si>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</si>
  <si>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</si>
  <si>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</si>
  <si>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</si>
  <si>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</si>
  <si>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</si>
  <si>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</si>
  <si>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</si>
  <si>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</si>
  <si>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</si>
  <si>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</si>
  <si>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</si>
  <si>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</si>
  <si>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</si>
  <si>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</si>
  <si>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</si>
  <si>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</si>
  <si>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</si>
  <si>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</si>
  <si>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</si>
  <si>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</si>
  <si>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</si>
  <si>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</si>
  <si>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</si>
  <si>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</si>
  <si>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</si>
  <si>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</si>
  <si>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</si>
  <si>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</si>
  <si>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</si>
  <si>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</si>
  <si>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</si>
  <si>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</si>
  <si>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</si>
  <si>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</si>
  <si>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</si>
  <si>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</si>
  <si>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</si>
  <si>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</si>
  <si>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</si>
  <si>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</si>
  <si>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</si>
  <si>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</si>
  <si>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</si>
  <si>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</si>
  <si>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</si>
  <si>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</si>
  <si>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</si>
  <si>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</si>
  <si>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</si>
  <si>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</si>
  <si>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</si>
  <si>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</si>
  <si>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</si>
  <si>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</si>
  <si>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</si>
  <si>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</si>
  <si>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</si>
  <si>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</si>
  <si>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</si>
  <si>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</si>
  <si>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</si>
  <si>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</si>
  <si>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</si>
  <si>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</si>
  <si>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</si>
  <si>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</si>
  <si>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</si>
  <si>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</si>
  <si>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</si>
  <si>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</si>
  <si>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</si>
  <si>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</si>
  <si>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</si>
  <si>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</si>
  <si>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</si>
  <si>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</si>
  <si>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</si>
  <si>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</si>
  <si>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</si>
  <si>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</si>
  <si>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</si>
  <si>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</si>
  <si>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</si>
  <si>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</si>
  <si>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</si>
  <si>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</si>
  <si>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</si>
  <si>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</si>
  <si>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</si>
  <si>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</si>
  <si>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</si>
  <si>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</si>
  <si>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</si>
  <si>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</si>
  <si>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</si>
  <si>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</si>
  <si>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</si>
  <si>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</si>
  <si>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</si>
  <si>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</si>
  <si>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</si>
  <si>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</si>
  <si>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</si>
  <si>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</si>
  <si>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</si>
  <si>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</si>
  <si>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</si>
  <si>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</si>
  <si>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</si>
  <si>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</si>
  <si>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</si>
  <si>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</si>
  <si>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</si>
  <si>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</si>
  <si>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</si>
  <si>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</si>
  <si>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</si>
  <si>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</si>
  <si>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</si>
  <si>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</si>
  <si>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</si>
  <si>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</si>
  <si>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</si>
  <si>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</si>
  <si>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</si>
  <si>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</si>
  <si>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</si>
  <si>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</si>
  <si>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</si>
  <si>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</si>
  <si>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</si>
  <si>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</si>
  <si>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</si>
  <si>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</si>
  <si>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</si>
  <si>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</si>
  <si>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</si>
  <si>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</si>
  <si>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</si>
  <si>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</si>
  <si>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</si>
  <si>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</si>
  <si>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</si>
  <si>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</si>
  <si>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</si>
  <si>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</si>
  <si>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</si>
  <si>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</si>
  <si>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</si>
  <si>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</si>
  <si>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</si>
  <si>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</si>
  <si>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</si>
  <si>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</si>
  <si>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</si>
  <si>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</si>
  <si>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</si>
  <si>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</si>
  <si>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</si>
  <si>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</si>
  <si>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</si>
  <si>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</si>
  <si>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</si>
  <si>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</si>
  <si>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</si>
  <si>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</si>
  <si>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</si>
  <si>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</si>
  <si>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</si>
  <si>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</si>
  <si>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</si>
  <si>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</si>
  <si>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</si>
  <si>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</si>
  <si>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</si>
  <si>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</si>
  <si>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</si>
  <si>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</si>
  <si>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</si>
  <si>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</si>
  <si>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</si>
  <si>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</si>
  <si>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</si>
  <si>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</si>
  <si>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</si>
  <si>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</si>
  <si>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</si>
  <si>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</si>
  <si>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</si>
  <si>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</si>
  <si>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</si>
  <si>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</si>
  <si>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</si>
  <si>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</si>
  <si>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</si>
  <si>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</si>
  <si>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</si>
  <si>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</si>
  <si>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</si>
  <si>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</si>
  <si>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</si>
  <si>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</si>
  <si>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</si>
  <si>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</si>
  <si>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</si>
  <si>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</si>
  <si>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</si>
  <si>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</si>
  <si>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</si>
  <si>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</si>
  <si>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</si>
  <si>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</si>
  <si>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</si>
  <si>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</si>
  <si>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</si>
  <si>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</si>
  <si>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</si>
  <si>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</si>
  <si>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</si>
  <si>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</si>
  <si>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</si>
  <si>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</si>
  <si>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</si>
  <si>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</si>
  <si>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</si>
  <si>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</si>
  <si>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</si>
  <si>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</si>
  <si>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</si>
  <si>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</si>
  <si>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</si>
  <si>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</si>
  <si>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</si>
  <si>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</si>
  <si>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</si>
  <si>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</si>
  <si>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</si>
  <si>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</si>
  <si>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</si>
  <si>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</si>
  <si>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</si>
  <si>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</si>
  <si>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</si>
  <si>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</si>
  <si>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</si>
  <si>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</si>
  <si>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</si>
  <si>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</si>
  <si>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</si>
  <si>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</si>
  <si>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</si>
  <si>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</si>
  <si>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</si>
  <si>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</si>
  <si>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</si>
  <si>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</si>
  <si>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</si>
  <si>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</si>
  <si>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</si>
  <si>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</si>
  <si>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</si>
  <si>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</si>
  <si>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</si>
  <si>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</si>
  <si>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</si>
  <si>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</si>
  <si>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</si>
  <si>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</si>
  <si>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</si>
  <si>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</si>
  <si>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</si>
  <si>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</si>
  <si>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</si>
  <si>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</si>
  <si>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</si>
  <si>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</si>
  <si>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</si>
  <si>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</si>
  <si>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</si>
  <si>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</si>
  <si>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</si>
  <si>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</si>
  <si>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</si>
  <si>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</si>
  <si>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</si>
  <si>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</si>
  <si>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</si>
  <si>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</si>
  <si>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</si>
  <si>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</si>
  <si>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</si>
  <si>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</si>
  <si>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</si>
  <si>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</si>
  <si>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</si>
  <si>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</si>
  <si>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</si>
  <si>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</si>
  <si>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</si>
  <si>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</si>
  <si>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</si>
  <si>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</si>
  <si>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</si>
  <si>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</si>
  <si>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</si>
  <si>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</si>
  <si>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</si>
  <si>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</si>
  <si>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</si>
  <si>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</si>
  <si>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</si>
  <si>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</si>
  <si>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</si>
  <si>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</si>
  <si>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</si>
  <si>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</si>
  <si>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</si>
  <si>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</si>
  <si>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</si>
  <si>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</si>
  <si>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</si>
  <si>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</si>
  <si>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</si>
  <si>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</si>
  <si>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</si>
  <si>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</si>
  <si>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</si>
  <si>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</si>
  <si>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</si>
  <si>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</si>
  <si>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</si>
  <si>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</si>
  <si>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</si>
  <si>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</si>
  <si>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</si>
  <si>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</si>
  <si>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</si>
  <si>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</si>
  <si>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</si>
  <si>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</si>
  <si>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</si>
  <si>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</si>
  <si>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</si>
  <si>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</si>
  <si>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</si>
  <si>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</si>
  <si>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</si>
  <si>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</si>
  <si>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</si>
  <si>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</si>
  <si>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</si>
  <si>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</si>
  <si>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</si>
  <si>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</si>
  <si>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</si>
  <si>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</si>
  <si>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</si>
  <si>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</si>
  <si>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</si>
  <si>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</si>
  <si>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</si>
  <si>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</si>
  <si>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</si>
  <si>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</si>
  <si>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</si>
  <si>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</si>
  <si>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</si>
  <si>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</si>
  <si>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</si>
  <si>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</si>
  <si>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</si>
  <si>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</si>
  <si>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</si>
  <si>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</si>
  <si>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</si>
  <si>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</si>
  <si>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</si>
  <si>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</si>
  <si>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</si>
  <si>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</si>
  <si>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</si>
  <si>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</si>
  <si>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</si>
  <si>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</si>
  <si>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</si>
  <si>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</si>
  <si>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</si>
  <si>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</si>
  <si>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</si>
  <si>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</si>
  <si>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</si>
  <si>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</si>
  <si>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</si>
  <si>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</si>
  <si>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</si>
  <si>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</si>
  <si>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</si>
  <si>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</si>
  <si>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</si>
  <si>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</si>
  <si>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</si>
  <si>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</si>
  <si>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</si>
  <si>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</si>
  <si>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</si>
  <si>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</si>
  <si>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</si>
  <si>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</si>
  <si>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</si>
  <si>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</si>
  <si>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</si>
  <si>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</si>
  <si>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</si>
  <si>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</si>
  <si>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</si>
  <si>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</si>
  <si>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</si>
  <si>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</si>
  <si>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</si>
  <si>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</si>
  <si>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</si>
  <si>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</si>
  <si>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</si>
  <si>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</si>
  <si>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</si>
  <si>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</si>
  <si>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</si>
  <si>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</si>
  <si>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</si>
  <si>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</si>
  <si>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</si>
  <si>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</si>
  <si>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</si>
  <si>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</si>
  <si>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</si>
  <si>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</si>
  <si>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</si>
  <si>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</si>
  <si>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</si>
  <si>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</si>
  <si>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</si>
  <si>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</si>
  <si>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</si>
  <si>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</si>
  <si>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</si>
  <si>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</si>
  <si>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</si>
  <si>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</si>
  <si>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</si>
  <si>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</si>
  <si>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</si>
  <si>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</si>
  <si>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</si>
  <si>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</si>
  <si>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</si>
  <si>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</si>
  <si>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</si>
  <si>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</si>
  <si>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</si>
  <si>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</si>
  <si>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</si>
  <si>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</si>
  <si>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</si>
  <si>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</si>
  <si>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</si>
  <si>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</si>
  <si>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</si>
  <si>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</si>
  <si>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</si>
  <si>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</si>
  <si>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</si>
  <si>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</si>
  <si>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</si>
  <si>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</si>
  <si>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</si>
  <si>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</si>
  <si>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</si>
  <si>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</si>
  <si>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</si>
  <si>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</si>
  <si>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</si>
  <si>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</si>
  <si>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</si>
  <si>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</si>
  <si>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</si>
  <si>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</si>
  <si>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</si>
  <si>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</si>
  <si>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</si>
  <si>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</si>
  <si>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</si>
  <si>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</si>
  <si>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</si>
  <si>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</si>
  <si>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</si>
  <si>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</si>
  <si>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</si>
  <si>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</si>
  <si>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</si>
  <si>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</si>
  <si>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</si>
  <si>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</si>
  <si>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</si>
  <si>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</si>
  <si>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</si>
  <si>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</si>
  <si>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</si>
  <si>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</si>
  <si>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</si>
  <si>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</si>
  <si>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</si>
  <si>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</si>
  <si>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</si>
  <si>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</si>
  <si>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</si>
  <si>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</si>
  <si>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</si>
  <si>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</si>
  <si>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</si>
  <si>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</si>
  <si>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</si>
  <si>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</si>
  <si>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</si>
  <si>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</si>
  <si>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</si>
  <si>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</si>
  <si>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</si>
  <si>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</si>
  <si>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</si>
  <si>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</si>
  <si>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</si>
  <si>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</si>
  <si>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</si>
  <si>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</si>
  <si>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</si>
  <si>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</si>
  <si>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</si>
  <si>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</si>
  <si>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</si>
  <si>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</si>
  <si>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</si>
  <si>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</si>
  <si>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</si>
  <si>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</si>
  <si>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</si>
  <si>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</si>
  <si>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</si>
  <si>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</si>
  <si>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</si>
  <si>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</si>
  <si>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</si>
  <si>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</si>
  <si>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</si>
  <si>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</si>
  <si>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</si>
  <si>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</si>
  <si>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</si>
  <si>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</si>
  <si>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</si>
  <si>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</si>
  <si>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</si>
  <si>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</si>
  <si>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</si>
  <si>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</si>
  <si>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</si>
  <si>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</si>
  <si>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</si>
  <si>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</si>
  <si>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</si>
  <si>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</si>
  <si>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</si>
  <si>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</si>
  <si>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</si>
  <si>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</si>
  <si>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</si>
  <si>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</si>
  <si>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</si>
  <si>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</si>
  <si>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</si>
  <si>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</si>
  <si>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</si>
  <si>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</si>
  <si>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</si>
  <si>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</si>
  <si>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</si>
  <si>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</si>
  <si>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</si>
  <si>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</si>
  <si>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</si>
  <si>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</si>
  <si>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</si>
  <si>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</si>
  <si>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</si>
  <si>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</si>
  <si>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</si>
  <si>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</si>
  <si>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</si>
  <si>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</si>
  <si>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</si>
  <si>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</si>
  <si>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</si>
  <si>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</si>
  <si>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</si>
  <si>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</si>
  <si>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</si>
  <si>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</si>
  <si>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</si>
  <si>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</si>
  <si>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</si>
  <si>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</si>
  <si>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</si>
  <si>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</si>
  <si>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</si>
  <si>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</si>
  <si>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</si>
  <si>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</si>
  <si>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</si>
  <si>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</si>
  <si>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</si>
  <si>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</si>
  <si>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</si>
  <si>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</si>
  <si>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</si>
  <si>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</si>
  <si>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</si>
  <si>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</si>
  <si>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</si>
  <si>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</si>
  <si>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</si>
  <si>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</si>
  <si>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</si>
  <si>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</si>
  <si>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</si>
  <si>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</si>
  <si>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</si>
  <si>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</si>
  <si>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</si>
  <si>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</si>
  <si>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</si>
  <si>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</si>
  <si>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</si>
  <si>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</si>
  <si>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</si>
  <si>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</si>
  <si>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</si>
  <si>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</si>
  <si>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</si>
  <si>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</si>
  <si>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</si>
  <si>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</si>
  <si>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</si>
  <si>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</si>
  <si>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</si>
  <si>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</si>
  <si>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</si>
  <si>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</si>
  <si>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</si>
  <si>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</si>
  <si>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</si>
  <si>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</si>
  <si>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</si>
  <si>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</si>
  <si>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</si>
  <si>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</si>
  <si>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</si>
  <si>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</si>
  <si>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</si>
  <si>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</si>
  <si>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</si>
  <si>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</si>
  <si>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</si>
  <si>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</si>
  <si>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</si>
  <si>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</si>
  <si>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</si>
  <si>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</si>
  <si>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</si>
  <si>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</si>
  <si>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</si>
  <si>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</si>
  <si>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</si>
  <si>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</si>
  <si>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</si>
  <si>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</si>
  <si>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</si>
  <si>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</si>
  <si>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</si>
  <si>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</si>
  <si>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</si>
  <si>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</si>
  <si>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</si>
  <si>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</si>
  <si>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</si>
  <si>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</si>
  <si>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</si>
  <si>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</si>
  <si>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</si>
  <si>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</si>
  <si>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</si>
  <si>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</si>
  <si>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</si>
  <si>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</si>
  <si>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</si>
  <si>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</si>
  <si>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</si>
  <si>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</si>
  <si>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</si>
  <si>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</si>
  <si>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</si>
  <si>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</si>
  <si>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</si>
  <si>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</si>
  <si>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</si>
  <si>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</si>
  <si>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</si>
  <si>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</si>
  <si>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</si>
  <si>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</si>
  <si>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</si>
  <si>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</si>
  <si>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</si>
  <si>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</si>
  <si>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</si>
  <si>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</si>
  <si>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</si>
  <si>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</si>
  <si>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</si>
  <si>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</si>
  <si>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</si>
  <si>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</si>
  <si>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</si>
  <si>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</si>
  <si>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</si>
  <si>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</si>
  <si>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</si>
  <si>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</si>
  <si>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</si>
  <si>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</si>
  <si>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</si>
  <si>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</si>
  <si>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</si>
  <si>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</si>
  <si>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</si>
  <si>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</si>
  <si>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</si>
  <si>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</si>
  <si>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</si>
  <si>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</si>
  <si>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</si>
  <si>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</si>
  <si>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</si>
  <si>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</si>
  <si>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</si>
  <si>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</si>
  <si>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</si>
  <si>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</si>
  <si>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</si>
  <si>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</si>
  <si>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</si>
  <si>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</si>
  <si>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</si>
  <si>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</si>
  <si>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</si>
  <si>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</si>
  <si>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</si>
  <si>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</si>
  <si>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</si>
  <si>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</si>
  <si>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</si>
  <si>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</si>
  <si>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</si>
  <si>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</si>
  <si>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</si>
  <si>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</si>
  <si>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</si>
  <si>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</si>
  <si>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</si>
  <si>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</si>
  <si>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</si>
  <si>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</si>
  <si>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</si>
  <si>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</si>
  <si>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</si>
  <si>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</si>
  <si>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</si>
  <si>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</si>
  <si>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</si>
  <si>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</si>
  <si>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</si>
  <si>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</si>
  <si>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</si>
  <si>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</si>
  <si>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</si>
  <si>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</si>
  <si>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</si>
  <si>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</si>
  <si>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</si>
  <si>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</si>
  <si>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</si>
  <si>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</si>
  <si>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</si>
  <si>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</si>
  <si>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</si>
  <si>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</si>
  <si>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</si>
  <si>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</si>
  <si>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</si>
  <si>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</si>
  <si>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</si>
  <si>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</si>
  <si>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</si>
  <si>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</si>
  <si>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</si>
  <si>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</si>
  <si>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</si>
  <si>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</si>
  <si>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</si>
  <si>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</si>
  <si>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</si>
  <si>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</si>
  <si>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</si>
  <si>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</si>
  <si>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</si>
  <si>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</si>
  <si>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</si>
  <si>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</si>
  <si>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</si>
  <si>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</si>
  <si>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</si>
  <si>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</si>
  <si>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</si>
  <si>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</si>
  <si>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</si>
  <si>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</si>
  <si>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</si>
  <si>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</si>
  <si>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</si>
  <si>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</si>
  <si>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</si>
  <si>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</si>
  <si>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</si>
  <si>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</si>
  <si>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</si>
  <si>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</si>
  <si>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</si>
  <si>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</si>
  <si>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</si>
  <si>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</si>
  <si>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</si>
  <si>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</si>
  <si>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</si>
  <si>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</si>
  <si>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</si>
  <si>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</si>
  <si>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</si>
  <si>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</si>
  <si>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</si>
  <si>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</si>
  <si>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</si>
  <si>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</si>
  <si>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</si>
  <si>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</si>
  <si>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</si>
  <si>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</si>
  <si>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</si>
  <si>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</si>
  <si>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</si>
  <si>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</si>
  <si>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</si>
  <si>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</si>
  <si>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</si>
  <si>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</si>
  <si>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</si>
  <si>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</si>
  <si>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</si>
  <si>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</si>
  <si>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</si>
  <si>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</si>
  <si>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</si>
  <si>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</si>
  <si>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</si>
  <si>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</si>
  <si>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</si>
  <si>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</si>
  <si>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</si>
  <si>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</si>
  <si>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</si>
  <si>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</si>
  <si>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</si>
  <si>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</si>
  <si>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</si>
  <si>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</si>
  <si>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</si>
  <si>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</si>
  <si>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</si>
  <si>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</si>
  <si>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</si>
  <si>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</si>
  <si>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</si>
  <si>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</si>
  <si>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</si>
  <si>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</si>
  <si>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</si>
  <si>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</si>
  <si>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</si>
  <si>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</si>
  <si>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</si>
  <si>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</si>
  <si>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</si>
  <si>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</si>
  <si>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</si>
  <si>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</si>
  <si>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</si>
  <si>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</si>
  <si>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</si>
  <si>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</si>
  <si>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</si>
  <si>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</si>
  <si>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</si>
  <si>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</si>
  <si>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</si>
  <si>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</si>
  <si>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</si>
  <si>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</si>
  <si>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</si>
  <si>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</si>
  <si>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</si>
  <si>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</si>
  <si>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</si>
  <si>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</si>
  <si>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</si>
  <si>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</si>
  <si>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</si>
  <si>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</si>
  <si>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</si>
  <si>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</si>
  <si>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</si>
  <si>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</si>
  <si>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</si>
  <si>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</si>
  <si>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</si>
  <si>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</si>
  <si>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</si>
  <si>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</si>
  <si>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</si>
  <si>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</si>
  <si>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</si>
  <si>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</si>
  <si>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</si>
  <si>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</si>
  <si>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</si>
  <si>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</si>
  <si>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</si>
  <si>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</si>
  <si>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</si>
  <si>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</si>
  <si>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</si>
  <si>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</si>
  <si>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</si>
  <si>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</si>
  <si>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</si>
  <si>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</si>
  <si>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</si>
  <si>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</si>
  <si>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</si>
  <si>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</si>
  <si>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</si>
  <si>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</si>
  <si>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</si>
  <si>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</si>
  <si>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</si>
  <si>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</si>
  <si>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</si>
  <si>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</si>
  <si>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</si>
  <si>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</si>
  <si>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</si>
  <si>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</si>
  <si>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</si>
  <si>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</si>
  <si>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</si>
  <si>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</si>
  <si>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</si>
  <si>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</si>
  <si>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</si>
  <si>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</si>
  <si>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</si>
  <si>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</si>
  <si>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</si>
  <si>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</si>
  <si>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</si>
  <si>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</si>
  <si>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</si>
  <si>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</si>
  <si>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</si>
  <si>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</si>
  <si>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</si>
  <si>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</si>
  <si>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</si>
  <si>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</si>
  <si>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</si>
  <si>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</si>
  <si>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</si>
  <si>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</si>
  <si>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</si>
  <si>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</si>
  <si>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</si>
  <si>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</si>
  <si>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</si>
  <si>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</si>
  <si>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</si>
  <si>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</si>
  <si>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</si>
  <si>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</si>
  <si>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</si>
  <si>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</si>
  <si>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</si>
  <si>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</si>
  <si>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</si>
  <si>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</si>
  <si>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</si>
  <si>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</si>
  <si>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</si>
  <si>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</si>
  <si>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</si>
  <si>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</si>
  <si>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</si>
  <si>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</si>
  <si>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</si>
  <si>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</si>
  <si>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</si>
  <si>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</si>
  <si>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</si>
  <si>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</si>
  <si>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</si>
  <si>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</si>
  <si>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</si>
  <si>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</si>
  <si>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</si>
  <si>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</si>
  <si>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</si>
  <si>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</si>
  <si>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</si>
  <si>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</si>
  <si>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</si>
  <si>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</si>
  <si>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</si>
  <si>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</si>
  <si>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</si>
  <si>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</si>
  <si>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</si>
  <si>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</si>
  <si>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</si>
  <si>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</si>
  <si>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</si>
  <si>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</si>
  <si>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</si>
  <si>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</si>
  <si>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</si>
  <si>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</si>
  <si>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</si>
  <si>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</si>
  <si>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</si>
  <si>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</si>
  <si>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</si>
  <si>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</si>
  <si>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</si>
  <si>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</si>
  <si>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</si>
  <si>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</si>
  <si>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</si>
  <si>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</si>
  <si>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</si>
  <si>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</si>
  <si>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</si>
  <si>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</si>
  <si>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</si>
  <si>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</si>
  <si>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</si>
  <si>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</si>
  <si>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</si>
  <si>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</si>
  <si>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</si>
  <si>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</si>
  <si>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</si>
  <si>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</si>
  <si>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</si>
  <si>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</si>
  <si>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</si>
  <si>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</si>
  <si>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</si>
  <si>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</si>
  <si>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</si>
  <si>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</si>
  <si>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</si>
  <si>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</si>
  <si>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</si>
  <si>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</si>
  <si>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</si>
  <si>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</si>
  <si>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</si>
  <si>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</si>
  <si>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</si>
  <si>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</si>
  <si>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</si>
  <si>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</si>
  <si>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</si>
  <si>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</si>
  <si>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</si>
  <si>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</si>
  <si>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</si>
  <si>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</si>
  <si>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</si>
  <si>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</si>
  <si>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</si>
  <si>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</si>
  <si>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</si>
  <si>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</si>
  <si>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</si>
  <si>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</si>
  <si>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</si>
  <si>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</si>
  <si>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</si>
  <si>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</si>
  <si>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</si>
  <si>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</si>
  <si>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</si>
  <si>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</si>
  <si>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</si>
  <si>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</si>
  <si>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</si>
  <si>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</si>
  <si>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</si>
  <si>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</si>
  <si>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</si>
  <si>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</si>
  <si>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</si>
  <si>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</si>
  <si>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</si>
  <si>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</si>
  <si>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</si>
  <si>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</si>
  <si>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</si>
  <si>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</si>
  <si>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</si>
  <si>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</si>
  <si>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</si>
  <si>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</si>
  <si>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</si>
  <si>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</si>
  <si>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</si>
  <si>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</si>
  <si>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</si>
  <si>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</si>
  <si>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</si>
  <si>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</si>
  <si>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</si>
  <si>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</si>
  <si>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</si>
  <si>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</si>
  <si>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</si>
  <si>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</si>
  <si>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</si>
  <si>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</si>
  <si>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</si>
  <si>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</si>
  <si>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</si>
  <si>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</si>
  <si>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</si>
  <si>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</si>
  <si>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</si>
  <si>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</si>
  <si>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</si>
  <si>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</si>
  <si>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</si>
  <si>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</si>
  <si>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</si>
  <si>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</si>
  <si>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</si>
  <si>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</si>
  <si>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</si>
  <si>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</si>
  <si>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</si>
  <si>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</si>
  <si>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</si>
  <si>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</si>
  <si>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</si>
  <si>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</si>
  <si>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</si>
  <si>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</si>
  <si>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</si>
  <si>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</si>
  <si>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</si>
  <si>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</si>
  <si>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</si>
  <si>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</si>
  <si>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</si>
  <si>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</si>
  <si>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</si>
  <si>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</si>
  <si>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</si>
  <si>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</si>
  <si>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</si>
  <si>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</si>
  <si>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</si>
  <si>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</si>
  <si>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</si>
  <si>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</si>
  <si>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</si>
  <si>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</si>
  <si>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</si>
  <si>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</si>
  <si>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</si>
  <si>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</si>
  <si>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</si>
  <si>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</si>
  <si>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</si>
  <si>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</si>
  <si>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</si>
  <si>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</si>
  <si>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</si>
  <si>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</si>
  <si>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</si>
  <si>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</si>
  <si>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</si>
  <si>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</si>
  <si>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</si>
  <si>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</si>
  <si>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</si>
  <si>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</si>
  <si>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</si>
  <si>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</si>
  <si>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</si>
  <si>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</si>
  <si>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</si>
  <si>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</si>
  <si>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</si>
  <si>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</si>
  <si>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</si>
  <si>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</si>
  <si>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</si>
  <si>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</si>
  <si>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</si>
  <si>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</si>
  <si>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</si>
  <si>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</si>
  <si>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</si>
  <si>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</si>
  <si>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</si>
  <si>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</si>
  <si>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</si>
  <si>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</si>
  <si>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</si>
  <si>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</si>
  <si>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</si>
  <si>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</si>
  <si>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</si>
  <si>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</si>
  <si>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</si>
  <si>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</si>
  <si>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</si>
  <si>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</si>
  <si>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</si>
  <si>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</si>
  <si>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</si>
  <si>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</si>
  <si>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</si>
  <si>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</si>
  <si>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</si>
  <si>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</si>
  <si>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</si>
  <si>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</si>
  <si>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</si>
  <si>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</si>
  <si>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</si>
  <si>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</si>
  <si>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</si>
  <si>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</si>
  <si>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</si>
  <si>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</si>
  <si>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</si>
  <si>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</si>
  <si>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</si>
  <si>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</si>
  <si>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</si>
  <si>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</si>
  <si>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</si>
  <si>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</si>
  <si>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</si>
  <si>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</si>
  <si>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</si>
  <si>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</si>
  <si>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</si>
  <si>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</si>
  <si>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</si>
  <si>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</si>
  <si>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</si>
  <si>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</si>
  <si>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</si>
  <si>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</si>
  <si>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</si>
  <si>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</si>
  <si>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</si>
  <si>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</si>
  <si>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</si>
  <si>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</si>
  <si>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</si>
  <si>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</si>
  <si>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</si>
  <si>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</si>
  <si>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</si>
  <si>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</si>
  <si>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</si>
  <si>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</si>
  <si>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</si>
  <si>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</si>
  <si>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</si>
  <si>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</si>
  <si>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</si>
  <si>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</si>
  <si>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</si>
  <si>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</si>
  <si>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</si>
  <si>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</si>
  <si>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</si>
  <si>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</si>
  <si>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</si>
  <si>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</si>
  <si>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</si>
  <si>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</si>
  <si>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</si>
  <si>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</si>
  <si>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</si>
  <si>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</si>
  <si>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</si>
  <si>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</si>
  <si>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</si>
  <si>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</si>
  <si>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</si>
  <si>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</si>
  <si>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</si>
  <si>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</si>
  <si>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</si>
  <si>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</si>
  <si>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</si>
  <si>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</si>
  <si>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</si>
  <si>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</si>
  <si>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</si>
  <si>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</si>
  <si>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</si>
  <si>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</si>
  <si>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</si>
  <si>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</si>
  <si>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</si>
  <si>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</si>
  <si>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</si>
  <si>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</si>
  <si>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</si>
  <si>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</si>
  <si>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</si>
  <si>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</si>
  <si>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</si>
  <si>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</si>
  <si>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</si>
  <si>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</si>
  <si>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</si>
  <si>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</si>
  <si>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</si>
  <si>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</si>
  <si>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</si>
  <si>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</si>
  <si>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</si>
  <si>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</si>
  <si>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</si>
  <si>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</si>
  <si>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</si>
  <si>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</si>
  <si>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</si>
  <si>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</si>
  <si>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</si>
  <si>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</si>
  <si>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</si>
  <si>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</si>
  <si>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</si>
  <si>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</si>
  <si>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</si>
  <si>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</si>
  <si>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</si>
  <si>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</si>
  <si>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</si>
  <si>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</si>
  <si>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</si>
  <si>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</si>
  <si>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</si>
  <si>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</si>
  <si>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</si>
  <si>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</si>
  <si>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</si>
  <si>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</si>
  <si>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</si>
  <si>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</si>
  <si>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</si>
  <si>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</si>
  <si>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</si>
  <si>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</si>
  <si>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</si>
  <si>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</si>
  <si>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</si>
  <si>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</si>
  <si>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</si>
  <si>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</si>
  <si>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</si>
  <si>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</si>
  <si>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</si>
  <si>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</si>
  <si>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</si>
  <si>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</si>
  <si>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</si>
  <si>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</si>
  <si>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</si>
  <si>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</si>
  <si>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</si>
  <si>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</si>
  <si>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</si>
  <si>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</si>
  <si>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</si>
  <si>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</si>
  <si>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</si>
  <si>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</si>
  <si>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</si>
  <si>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</si>
  <si>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</si>
  <si>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</si>
  <si>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</si>
  <si>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</si>
  <si>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</si>
  <si>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</si>
  <si>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</si>
  <si>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</si>
  <si>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</si>
  <si>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</si>
  <si>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</si>
  <si>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</si>
  <si>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</si>
  <si>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</si>
  <si>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</si>
  <si>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</si>
  <si>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</si>
  <si>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</si>
  <si>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</si>
  <si>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</si>
  <si>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</si>
  <si>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</si>
  <si>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</si>
  <si>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</si>
  <si>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</si>
  <si>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</si>
  <si>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</si>
  <si>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</si>
  <si>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</si>
  <si>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</si>
  <si>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</si>
  <si>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</si>
  <si>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</si>
  <si>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</si>
  <si>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</si>
  <si>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</si>
  <si>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</si>
  <si>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</si>
  <si>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</si>
  <si>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</si>
  <si>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</si>
  <si>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</si>
  <si>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</si>
  <si>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</si>
  <si>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</si>
  <si>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</si>
  <si>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</si>
  <si>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</si>
  <si>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</si>
  <si>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</si>
  <si>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</si>
  <si>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</si>
  <si>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</si>
  <si>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</si>
  <si>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</si>
  <si>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</si>
  <si>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</si>
  <si>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</si>
  <si>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</si>
  <si>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</si>
  <si>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</si>
  <si>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</si>
  <si>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</si>
  <si>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</si>
  <si>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</si>
  <si>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</si>
  <si>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</si>
  <si>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</si>
  <si>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</si>
  <si>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</si>
  <si>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</si>
  <si>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</si>
  <si>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</si>
  <si>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</si>
  <si>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</si>
  <si>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</si>
  <si>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</si>
  <si>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</si>
  <si>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</si>
  <si>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</si>
  <si>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</si>
  <si>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</si>
  <si>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</si>
  <si>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</si>
  <si>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</si>
  <si>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</si>
  <si>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</si>
  <si>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</si>
  <si>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</si>
  <si>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</si>
  <si>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</si>
  <si>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</si>
  <si>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</si>
  <si>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</si>
  <si>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</si>
  <si>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</si>
  <si>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</si>
  <si>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</si>
  <si>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</si>
  <si>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</si>
  <si>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</si>
  <si>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</si>
  <si>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</si>
  <si>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</si>
  <si>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</si>
  <si>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</si>
  <si>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</si>
  <si>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</si>
  <si>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</si>
  <si>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</si>
  <si>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</si>
  <si>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</si>
  <si>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</si>
  <si>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</si>
  <si>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</si>
  <si>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</si>
  <si>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</si>
  <si>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</si>
  <si>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</si>
  <si>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</si>
  <si>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</si>
  <si>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</si>
  <si>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</si>
  <si>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</si>
  <si>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</si>
  <si>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</si>
  <si>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</si>
  <si>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</si>
  <si>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</si>
  <si>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</si>
  <si>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</si>
  <si>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</si>
  <si>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</si>
  <si>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</si>
  <si>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</si>
  <si>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</si>
  <si>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</si>
  <si>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</si>
  <si>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</si>
  <si>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</si>
  <si>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</si>
  <si>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</si>
  <si>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</si>
  <si>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</si>
  <si>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</si>
  <si>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</si>
  <si>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</si>
  <si>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</si>
  <si>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</si>
  <si>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</si>
  <si>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</si>
  <si>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</si>
  <si>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</si>
  <si>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</si>
  <si>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</si>
  <si>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</si>
  <si>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</si>
  <si>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</si>
  <si>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</si>
  <si>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</si>
  <si>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</si>
  <si>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</si>
  <si>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</si>
  <si>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</si>
  <si>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</si>
  <si>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</si>
  <si>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</si>
  <si>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</si>
  <si>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</si>
  <si>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</si>
  <si>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</si>
  <si>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</si>
  <si>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</si>
  <si>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</si>
  <si>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</si>
  <si>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</si>
  <si>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</si>
  <si>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</si>
  <si>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</si>
  <si>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</si>
  <si>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</si>
  <si>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</si>
  <si>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</si>
  <si>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</si>
  <si>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</si>
  <si>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</si>
  <si>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</si>
  <si>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</si>
  <si>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</si>
  <si>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</si>
  <si>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</si>
  <si>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</si>
  <si>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</si>
  <si>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</si>
  <si>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</si>
  <si>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</si>
  <si>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</si>
  <si>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</si>
  <si>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</si>
  <si>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</si>
  <si>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</si>
  <si>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</si>
  <si>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</si>
  <si>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</si>
  <si>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</si>
  <si>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</si>
  <si>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</si>
  <si>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</si>
  <si>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</si>
  <si>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</si>
  <si>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</si>
  <si>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</si>
  <si>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</si>
  <si>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</si>
  <si>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</si>
  <si>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</si>
  <si>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</si>
  <si>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</si>
  <si>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</si>
  <si>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</si>
  <si>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</si>
  <si>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</si>
  <si>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</si>
  <si>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</si>
  <si>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</si>
  <si>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</si>
  <si>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</si>
  <si>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</si>
  <si>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</si>
  <si>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</si>
  <si>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</si>
  <si>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</si>
  <si>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</si>
  <si>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</si>
  <si>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</si>
  <si>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</si>
  <si>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</si>
  <si>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</si>
  <si>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</si>
  <si>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</si>
  <si>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</si>
  <si>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</si>
  <si>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</si>
  <si>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</si>
  <si>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</si>
  <si>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</si>
  <si>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</si>
  <si>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</si>
  <si>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</si>
  <si>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</si>
  <si>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</si>
  <si>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</si>
  <si>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</si>
  <si>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</si>
  <si>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</si>
  <si>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</si>
  <si>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</si>
  <si>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</si>
  <si>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</si>
  <si>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</si>
  <si>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</si>
  <si>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</si>
  <si>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</si>
  <si>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</si>
  <si>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</si>
  <si>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</si>
  <si>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</si>
  <si>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</si>
  <si>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</si>
  <si>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</si>
  <si>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</si>
  <si>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</si>
  <si>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</si>
  <si>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</si>
  <si>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</si>
  <si>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</si>
  <si>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</si>
  <si>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</si>
  <si>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</si>
  <si>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</si>
  <si>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</si>
  <si>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</si>
  <si>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</si>
  <si>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</si>
  <si>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</si>
  <si>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</si>
  <si>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</si>
  <si>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</si>
  <si>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</si>
  <si>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</si>
  <si>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</si>
  <si>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</si>
  <si>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</si>
  <si>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</si>
  <si>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</si>
  <si>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</si>
  <si>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</si>
  <si>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</si>
  <si>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</si>
  <si>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</si>
  <si>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</si>
  <si>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</si>
  <si>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</si>
  <si>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</si>
  <si>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</si>
  <si>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</si>
  <si>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</si>
  <si>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</si>
  <si>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</si>
  <si>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</si>
  <si>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</si>
  <si>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</si>
  <si>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</si>
  <si>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</si>
  <si>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</si>
  <si>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</si>
  <si>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</si>
  <si>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</si>
  <si>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</si>
  <si>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</si>
  <si>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</si>
  <si>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</si>
  <si>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</si>
  <si>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</si>
  <si>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</si>
  <si>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</si>
  <si>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</si>
  <si>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</si>
  <si>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</si>
  <si>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</si>
  <si>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</si>
  <si>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</si>
  <si>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</si>
  <si>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</si>
  <si>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</si>
  <si>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</si>
  <si>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</si>
  <si>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</si>
  <si>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</si>
  <si>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</si>
  <si>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</si>
  <si>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</si>
  <si>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</si>
  <si>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</si>
  <si>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</si>
  <si>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</si>
  <si>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</si>
  <si>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</si>
  <si>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</si>
  <si>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</si>
  <si>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</si>
  <si>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</si>
  <si>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</si>
  <si>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</si>
  <si>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</si>
  <si>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</si>
  <si>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</si>
  <si>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</si>
  <si>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</si>
  <si>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</si>
  <si>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</si>
  <si>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</si>
  <si>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</si>
  <si>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</si>
  <si>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</si>
  <si>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</si>
  <si>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</si>
  <si>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</si>
  <si>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</si>
  <si>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</si>
  <si>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</si>
  <si>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</si>
  <si>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</si>
  <si>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</si>
  <si>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</si>
  <si>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</si>
  <si>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</si>
  <si>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</si>
  <si>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</si>
  <si>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</si>
  <si>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</si>
  <si>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</si>
  <si>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</si>
  <si>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</si>
  <si>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</si>
  <si>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</si>
  <si>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</si>
  <si>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</si>
  <si>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</si>
  <si>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</si>
  <si>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</si>
  <si>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</si>
  <si>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</si>
  <si>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</si>
  <si>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</si>
  <si>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</si>
  <si>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</si>
  <si>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</si>
  <si>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</si>
  <si>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</si>
  <si>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</si>
  <si>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</si>
  <si>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</si>
  <si>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</si>
  <si>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</si>
  <si>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</si>
  <si>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</si>
  <si>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</si>
  <si>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</si>
  <si>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</si>
  <si>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</si>
  <si>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</si>
  <si>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</si>
  <si>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</si>
  <si>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</si>
  <si>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</si>
  <si>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</si>
  <si>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</si>
  <si>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</si>
  <si>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</si>
  <si>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</si>
  <si>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</si>
  <si>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</si>
  <si>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</si>
  <si>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</si>
  <si>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</si>
  <si>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</si>
  <si>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</si>
  <si>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</si>
  <si>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</si>
  <si>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</si>
  <si>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</si>
  <si>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</si>
  <si>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</si>
  <si>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</si>
  <si>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</si>
  <si>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</si>
  <si>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</si>
  <si>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</si>
  <si>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</si>
  <si>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</si>
  <si>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</si>
  <si>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</si>
  <si>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</si>
  <si>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</si>
  <si>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</si>
  <si>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</si>
  <si>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</si>
  <si>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</si>
  <si>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</si>
  <si>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</si>
  <si>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</si>
  <si>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</si>
  <si>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</si>
  <si>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</si>
  <si>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</si>
  <si>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</si>
  <si>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</si>
  <si>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</si>
  <si>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</si>
  <si>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</si>
  <si>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</si>
  <si>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</si>
  <si>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</si>
  <si>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</si>
  <si>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</si>
  <si>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</si>
  <si>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</si>
  <si>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</si>
  <si>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</si>
  <si>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</si>
  <si>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</si>
  <si>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</si>
  <si>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</si>
  <si>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</si>
  <si>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</si>
  <si>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</si>
  <si>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</si>
  <si>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</si>
  <si>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</si>
  <si>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</si>
  <si>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</si>
  <si>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</si>
  <si>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</si>
  <si>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</si>
  <si>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</si>
  <si>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</si>
  <si>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</si>
  <si>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</si>
  <si>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</si>
  <si>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</si>
  <si>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</si>
  <si>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</si>
  <si>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</si>
  <si>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</si>
  <si>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</si>
  <si>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</si>
  <si>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</si>
  <si>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</si>
  <si>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</si>
  <si>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</si>
  <si>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</si>
  <si>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</si>
  <si>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</si>
  <si>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</si>
  <si>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</si>
  <si>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</si>
  <si>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</si>
  <si>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</si>
  <si>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</si>
  <si>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</si>
  <si>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</si>
  <si>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</si>
  <si>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</si>
  <si>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</si>
  <si>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</si>
  <si>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</si>
  <si>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</si>
  <si>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</si>
  <si>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</si>
  <si>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</si>
  <si>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</si>
  <si>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</si>
  <si>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</si>
  <si>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</si>
  <si>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</si>
  <si>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</si>
  <si>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</si>
  <si>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</si>
  <si>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</si>
  <si>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</si>
  <si>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</si>
  <si>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</si>
  <si>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</si>
  <si>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</si>
  <si>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</si>
  <si>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</si>
  <si>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</si>
  <si>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</si>
  <si>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</si>
  <si>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</si>
  <si>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</si>
  <si>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</si>
  <si>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</si>
  <si>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</si>
  <si>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</si>
  <si>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</si>
  <si>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</si>
  <si>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</si>
  <si>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</si>
  <si>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</si>
  <si>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</si>
  <si>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</si>
  <si>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</si>
  <si>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</si>
  <si>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</si>
  <si>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</si>
  <si>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</si>
  <si>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</si>
  <si>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</si>
  <si>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</si>
  <si>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</si>
  <si>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</si>
  <si>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</si>
  <si>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</si>
  <si>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</si>
  <si>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</si>
  <si>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</si>
  <si>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</si>
  <si>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</si>
  <si>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</si>
  <si>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</si>
  <si>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</si>
  <si>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</si>
  <si>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</si>
  <si>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</si>
  <si>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</si>
  <si>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</si>
  <si>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</si>
  <si>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</si>
  <si>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</si>
  <si>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</si>
  <si>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</si>
  <si>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</si>
  <si>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</si>
  <si>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</si>
  <si>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</si>
  <si>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</si>
  <si>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</si>
  <si>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</si>
  <si>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</si>
  <si>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</si>
  <si>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</si>
  <si>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</si>
  <si>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</si>
  <si>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</si>
  <si>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</si>
  <si>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</si>
  <si>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</si>
  <si>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</si>
  <si>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</si>
  <si>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</si>
  <si>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</si>
  <si>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</si>
  <si>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</si>
  <si>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</si>
  <si>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</si>
  <si>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</si>
  <si>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</si>
  <si>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</si>
  <si>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</si>
  <si>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</si>
  <si>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</si>
  <si>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</si>
  <si>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</si>
  <si>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</si>
  <si>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</si>
  <si>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</si>
  <si>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</si>
  <si>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</si>
  <si>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</si>
  <si>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</si>
  <si>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</si>
  <si>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</si>
  <si>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</si>
  <si>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</si>
  <si>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</si>
  <si>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</si>
  <si>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</si>
  <si>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</si>
  <si>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</si>
  <si>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</si>
  <si>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</si>
  <si>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</si>
  <si>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</si>
  <si>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</si>
  <si>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</si>
  <si>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</si>
  <si>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</si>
  <si>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</si>
  <si>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</si>
  <si>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</si>
  <si>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</si>
  <si>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</si>
  <si>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</si>
  <si>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</si>
  <si>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</si>
  <si>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</si>
  <si>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</si>
  <si>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</si>
  <si>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</si>
  <si>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</si>
  <si>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</si>
  <si>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</si>
  <si>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</si>
  <si>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</si>
  <si>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</si>
  <si>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</si>
  <si>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</si>
  <si>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</si>
  <si>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</si>
  <si>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</si>
  <si>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</si>
  <si>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</si>
  <si>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</si>
  <si>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</si>
  <si>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</si>
  <si>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</si>
  <si>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</si>
  <si>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</si>
  <si>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</si>
  <si>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</si>
  <si>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</si>
  <si>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</si>
  <si>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</si>
  <si>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</si>
  <si>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</si>
  <si>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</si>
  <si>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</si>
  <si>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</si>
  <si>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</si>
  <si>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</si>
  <si>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</si>
  <si>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</si>
  <si>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</si>
  <si>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</si>
  <si>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</si>
  <si>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</si>
  <si>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</si>
  <si>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</si>
  <si>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</si>
  <si>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</si>
  <si>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</si>
  <si>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</si>
  <si>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</si>
  <si>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</si>
  <si>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</si>
  <si>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</si>
  <si>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</si>
  <si>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</si>
  <si>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</si>
  <si>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</si>
  <si>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</si>
  <si>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</si>
  <si>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</si>
  <si>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</si>
  <si>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</si>
  <si>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</si>
  <si>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</si>
  <si>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</si>
  <si>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</si>
  <si>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</si>
  <si>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</si>
  <si>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</si>
  <si>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</si>
  <si>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</si>
  <si>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</si>
  <si>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</si>
  <si>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</si>
  <si>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</si>
  <si>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</si>
  <si>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</si>
  <si>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</si>
  <si>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</si>
  <si>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</si>
  <si>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</si>
  <si>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</si>
  <si>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</si>
  <si>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</si>
  <si>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</si>
  <si>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</si>
  <si>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</si>
  <si>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</si>
  <si>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</si>
  <si>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</si>
  <si>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</si>
  <si>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</si>
  <si>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</si>
  <si>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</si>
  <si>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</si>
  <si>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</si>
  <si>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</si>
  <si>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</si>
  <si>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</si>
  <si>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</si>
  <si>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</si>
  <si>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</si>
  <si>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</si>
  <si>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</si>
  <si>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</si>
  <si>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</si>
  <si>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</si>
  <si>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</si>
  <si>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</si>
  <si>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</si>
  <si>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</si>
  <si>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</si>
  <si>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</si>
  <si>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</si>
  <si>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</si>
  <si>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</si>
  <si>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</si>
  <si>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</si>
  <si>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</si>
  <si>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</si>
  <si>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</si>
  <si>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</si>
  <si>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</si>
  <si>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</si>
  <si>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</si>
  <si>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</si>
  <si>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</si>
  <si>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</si>
  <si>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</si>
  <si>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</si>
  <si>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</si>
  <si>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</si>
  <si>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</si>
  <si>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</si>
  <si>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</si>
  <si>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</si>
  <si>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</si>
  <si>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</si>
  <si>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</si>
  <si>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</si>
  <si>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</si>
  <si>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</si>
  <si>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</si>
  <si>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</si>
  <si>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</si>
  <si>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</si>
  <si>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</si>
  <si>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</si>
  <si>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</si>
  <si>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</si>
  <si>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</si>
  <si>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</si>
  <si>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</si>
  <si>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</si>
  <si>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</si>
  <si>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</si>
  <si>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</si>
  <si>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</si>
  <si>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</si>
  <si>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</si>
  <si>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</si>
  <si>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</si>
  <si>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</si>
  <si>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</si>
  <si>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</si>
  <si>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</si>
  <si>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</si>
  <si>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</si>
  <si>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</si>
  <si>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</si>
  <si>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</si>
  <si>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</si>
  <si>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</si>
  <si>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</si>
  <si>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</si>
  <si>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</si>
  <si>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</si>
  <si>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</si>
  <si>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</si>
  <si>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</si>
  <si>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</si>
  <si>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</si>
  <si>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</si>
  <si>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</si>
  <si>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</si>
  <si>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</si>
  <si>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</si>
  <si>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</si>
  <si>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</si>
  <si>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</si>
  <si>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</si>
  <si>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</si>
  <si>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</si>
  <si>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</si>
  <si>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</si>
  <si>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</si>
  <si>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</si>
  <si>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</si>
  <si>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</si>
  <si>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</si>
  <si>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</si>
  <si>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</si>
  <si>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</si>
  <si>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</si>
  <si>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</si>
  <si>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</si>
  <si>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</si>
  <si>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</si>
  <si>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</si>
  <si>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</si>
  <si>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</si>
  <si>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</si>
  <si>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</si>
  <si>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</si>
  <si>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</si>
  <si>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</si>
  <si>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</si>
  <si>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</si>
  <si>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</si>
  <si>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</si>
  <si>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</si>
  <si>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</si>
  <si>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</si>
  <si>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</si>
  <si>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</si>
  <si>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</si>
  <si>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</si>
  <si>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</si>
  <si>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</si>
  <si>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</si>
  <si>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</si>
  <si>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</si>
  <si>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</si>
  <si>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</si>
  <si>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</si>
  <si>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</si>
  <si>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</si>
  <si>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</si>
  <si>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</si>
  <si>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</si>
  <si>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</si>
  <si>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</si>
  <si>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</si>
  <si>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</si>
  <si>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</si>
  <si>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</si>
  <si>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</si>
  <si>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</si>
  <si>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</si>
  <si>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</si>
  <si>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</si>
  <si>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</si>
  <si>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</si>
  <si>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</si>
  <si>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</si>
  <si>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</si>
  <si>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</si>
  <si>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</si>
  <si>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</si>
  <si>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</si>
  <si>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</si>
  <si>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</si>
  <si>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</si>
  <si>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</si>
  <si>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</si>
  <si>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</si>
  <si>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</si>
  <si>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</si>
  <si>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</si>
  <si>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</si>
  <si>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</si>
  <si>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</si>
  <si>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</si>
  <si>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</si>
  <si>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</si>
  <si>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</si>
  <si>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</si>
  <si>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</si>
  <si>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</si>
  <si>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</si>
  <si>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</si>
  <si>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</si>
  <si>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</si>
  <si>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</si>
  <si>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</si>
  <si>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</si>
  <si>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</si>
  <si>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</si>
  <si>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</si>
  <si>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</si>
  <si>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</si>
  <si>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</si>
  <si>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</si>
  <si>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</si>
  <si>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</si>
  <si>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</si>
  <si>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</si>
  <si>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</si>
  <si>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</si>
  <si>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</si>
  <si>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</si>
  <si>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</si>
  <si>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</si>
  <si>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</si>
  <si>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</si>
  <si>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</si>
  <si>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</si>
  <si>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</si>
  <si>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</si>
  <si>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</si>
  <si>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</si>
  <si>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</si>
  <si>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</si>
  <si>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</si>
  <si>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</si>
  <si>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</si>
  <si>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</si>
  <si>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</si>
  <si>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</si>
  <si>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</si>
  <si>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</si>
  <si>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</si>
  <si>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</si>
  <si>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</si>
  <si>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</si>
  <si>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</si>
  <si>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</si>
  <si>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</si>
  <si>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</si>
  <si>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</si>
  <si>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</si>
  <si>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</si>
  <si>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</si>
  <si>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</si>
  <si>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</si>
  <si>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</si>
  <si>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</si>
  <si>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</si>
  <si>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</si>
  <si>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</si>
  <si>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</si>
  <si>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</si>
  <si>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</si>
  <si>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</si>
  <si>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</si>
  <si>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</si>
  <si>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</si>
  <si>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</si>
  <si>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</si>
  <si>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</si>
  <si>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</si>
  <si>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</si>
  <si>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</si>
  <si>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</si>
  <si>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</si>
  <si>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</si>
  <si>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</si>
  <si>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</si>
  <si>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</si>
  <si>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</si>
  <si>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</si>
  <si>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</si>
  <si>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</si>
  <si>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</si>
  <si>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</si>
  <si>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</si>
  <si>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</si>
  <si>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</si>
  <si>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</si>
  <si>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</si>
  <si>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</si>
  <si>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</si>
  <si>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</si>
  <si>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</si>
  <si>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</si>
  <si>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</si>
  <si>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</si>
  <si>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</si>
  <si>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</si>
  <si>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</si>
  <si>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</si>
  <si>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</si>
  <si>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</si>
  <si>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</si>
  <si>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</si>
  <si>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</si>
  <si>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</si>
  <si>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</si>
  <si>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</si>
  <si>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</si>
  <si>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</si>
  <si>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</si>
  <si>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</si>
  <si>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</si>
  <si>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</si>
  <si>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</si>
  <si>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</si>
  <si>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</si>
  <si>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</si>
  <si>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</si>
  <si>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</si>
  <si>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</si>
  <si>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</si>
  <si>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</si>
  <si>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</si>
  <si>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</si>
  <si>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</si>
  <si>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</si>
  <si>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</si>
  <si>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</si>
  <si>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</si>
  <si>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</si>
  <si>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</si>
  <si>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</si>
  <si>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</si>
  <si>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</si>
  <si>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</si>
  <si>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</si>
  <si>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</si>
  <si>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</si>
  <si>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</si>
  <si>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</si>
  <si>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</si>
  <si>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</si>
  <si>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</si>
  <si>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</si>
  <si>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</si>
  <si>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</si>
  <si>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</si>
  <si>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</si>
  <si>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</si>
  <si>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</si>
  <si>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</si>
  <si>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</si>
  <si>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</si>
  <si>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</si>
  <si>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</si>
  <si>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</si>
  <si>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</si>
  <si>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</si>
  <si>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</si>
  <si>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</si>
  <si>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</si>
  <si>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</si>
  <si>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</si>
  <si>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</si>
  <si>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</si>
  <si>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</si>
  <si>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</si>
  <si>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</si>
  <si>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</si>
  <si>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</si>
  <si>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</si>
  <si>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</si>
  <si>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</si>
  <si>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</si>
  <si>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</si>
  <si>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</si>
  <si>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</si>
  <si>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</si>
  <si>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</si>
  <si>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</si>
  <si>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</si>
  <si>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</si>
  <si>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</si>
  <si>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</si>
  <si>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</si>
  <si>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</si>
  <si>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</si>
  <si>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</si>
  <si>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</si>
  <si>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</si>
  <si>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</si>
  <si>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</si>
  <si>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</si>
  <si>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</si>
  <si>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</si>
  <si>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</si>
  <si>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</si>
  <si>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</si>
  <si>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</si>
  <si>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</si>
  <si>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</si>
  <si>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</si>
  <si>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</si>
  <si>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</si>
  <si>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</si>
  <si>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</si>
  <si>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</si>
  <si>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</si>
  <si>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</si>
  <si>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</si>
  <si>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</si>
  <si>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</si>
  <si>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</si>
  <si>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</si>
  <si>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</si>
  <si>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</si>
  <si>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</si>
  <si>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</si>
  <si>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</si>
  <si>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</si>
  <si>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</si>
  <si>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</si>
  <si>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</si>
  <si>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</si>
  <si>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</si>
  <si>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</si>
  <si>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</si>
  <si>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</si>
  <si>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</si>
  <si>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</si>
  <si>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</si>
  <si>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</si>
  <si>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</si>
  <si>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</si>
  <si>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</si>
  <si>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</si>
  <si>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</si>
  <si>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</si>
  <si>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</si>
  <si>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</si>
  <si>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</si>
  <si>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</si>
  <si>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</si>
  <si>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</si>
  <si>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</si>
  <si>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</si>
  <si>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</si>
  <si>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</si>
  <si>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</si>
  <si>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</si>
  <si>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</si>
  <si>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</si>
  <si>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</si>
  <si>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</si>
  <si>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</si>
  <si>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</si>
  <si>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</si>
  <si>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</si>
  <si>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</si>
  <si>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</si>
  <si>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</si>
  <si>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</si>
  <si>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</si>
  <si>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</si>
  <si>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</si>
  <si>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</si>
  <si>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</si>
  <si>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</si>
  <si>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</si>
  <si>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</si>
  <si>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</si>
  <si>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</si>
  <si>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</si>
  <si>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</si>
  <si>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</si>
  <si>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</si>
  <si>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</si>
  <si>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</si>
  <si>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</si>
  <si>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</si>
  <si>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</si>
  <si>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</si>
  <si>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</si>
  <si>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</si>
  <si>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</si>
  <si>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</si>
  <si>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</si>
  <si>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</si>
  <si>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</si>
  <si>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</si>
  <si>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</si>
  <si>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</si>
  <si>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</si>
  <si>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</si>
  <si>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</si>
  <si>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</si>
  <si>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</si>
  <si>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</si>
  <si>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</si>
  <si>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</si>
  <si>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</si>
  <si>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</si>
  <si>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</si>
  <si>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</si>
  <si>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</si>
  <si>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</si>
  <si>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</si>
  <si>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</si>
  <si>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</si>
  <si>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</si>
  <si>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</si>
  <si>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</si>
  <si>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</si>
  <si>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</si>
  <si>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</si>
  <si>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</si>
  <si>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</si>
  <si>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</si>
  <si>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</si>
  <si>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</si>
  <si>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</si>
  <si>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</si>
  <si>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</si>
  <si>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</si>
  <si>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</si>
  <si>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</si>
  <si>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</si>
  <si>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</si>
  <si>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</si>
  <si>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</si>
  <si>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</si>
  <si>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</si>
  <si>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</si>
  <si>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</si>
  <si>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</si>
  <si>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</si>
  <si>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</si>
  <si>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</si>
  <si>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</si>
  <si>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</si>
  <si>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</si>
  <si>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</si>
  <si>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</si>
  <si>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</si>
  <si>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</si>
  <si>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</si>
  <si>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</si>
  <si>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</si>
  <si>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</si>
  <si>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</si>
  <si>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</si>
  <si>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</si>
  <si>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</si>
  <si>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</si>
  <si>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</si>
  <si>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</si>
  <si>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</si>
  <si>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</si>
  <si>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</si>
  <si>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</si>
  <si>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</si>
  <si>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</si>
  <si>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</si>
  <si>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</si>
  <si>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</si>
  <si>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</si>
  <si>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</si>
  <si>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</si>
  <si>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</si>
  <si>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</si>
  <si>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</si>
  <si>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</si>
  <si>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</si>
  <si>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</si>
  <si>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</si>
  <si>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</si>
  <si>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</si>
  <si>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</si>
  <si>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</si>
  <si>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</si>
  <si>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</si>
  <si>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</si>
  <si>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</si>
  <si>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</si>
  <si>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</si>
  <si>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</si>
  <si>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</si>
  <si>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</si>
  <si>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</si>
  <si>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</si>
  <si>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</si>
  <si>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</si>
  <si>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</si>
  <si>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</si>
  <si>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</si>
  <si>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</si>
  <si>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</si>
  <si>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</si>
  <si>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</si>
  <si>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</si>
  <si>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</si>
  <si>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</si>
  <si>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</si>
  <si>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</si>
  <si>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</si>
  <si>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</si>
  <si>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</si>
  <si>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</si>
  <si>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</si>
  <si>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</si>
  <si>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</si>
  <si>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</si>
  <si>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</si>
  <si>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</si>
  <si>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</si>
  <si>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</si>
  <si>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</si>
  <si>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</si>
  <si>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</si>
  <si>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</si>
  <si>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</si>
  <si>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</si>
  <si>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</si>
  <si>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</si>
  <si>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</si>
  <si>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</si>
  <si>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</si>
  <si>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</si>
  <si>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</si>
  <si>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</si>
  <si>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</si>
  <si>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</si>
  <si>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</si>
  <si>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</si>
  <si>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</si>
  <si>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</si>
  <si>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</si>
  <si>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</si>
  <si>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</si>
  <si>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</si>
  <si>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</si>
  <si>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</si>
  <si>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</si>
  <si>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</si>
  <si>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</si>
  <si>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</si>
  <si>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</si>
  <si>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</si>
  <si>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</si>
  <si>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</si>
  <si>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</si>
  <si>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</si>
  <si>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</si>
  <si>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</si>
  <si>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</si>
  <si>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</si>
  <si>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</si>
  <si>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</si>
  <si>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</si>
  <si>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</si>
  <si>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</si>
  <si>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</si>
  <si>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</si>
  <si>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</si>
  <si>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</si>
  <si>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</si>
  <si>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</si>
  <si>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</si>
  <si>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</si>
  <si>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</si>
  <si>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</si>
  <si>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</si>
  <si>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</si>
  <si>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</si>
  <si>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</si>
  <si>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</si>
  <si>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</si>
  <si>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</si>
  <si>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</si>
  <si>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</si>
  <si>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</si>
  <si>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</si>
  <si>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</si>
  <si>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</si>
  <si>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</si>
  <si>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</si>
  <si>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</si>
  <si>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</si>
  <si>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</si>
  <si>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</si>
  <si>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</si>
  <si>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</si>
  <si>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</si>
  <si>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</si>
  <si>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</si>
  <si>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</si>
  <si>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</si>
  <si>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</si>
  <si>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</si>
  <si>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</si>
  <si>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</si>
  <si>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</si>
  <si>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</si>
  <si>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</si>
  <si>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</si>
  <si>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</si>
  <si>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</si>
  <si>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</si>
  <si>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</si>
  <si>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</si>
  <si>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</si>
  <si>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</si>
  <si>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</si>
  <si>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</si>
  <si>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</si>
  <si>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</si>
  <si>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</si>
  <si>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</si>
  <si>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</si>
  <si>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</si>
  <si>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</si>
  <si>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</si>
  <si>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</si>
  <si>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</si>
  <si>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</si>
  <si>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</si>
  <si>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</si>
  <si>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</si>
  <si>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</si>
  <si>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</si>
  <si>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</si>
  <si>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</si>
  <si>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</si>
  <si>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</si>
  <si>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</si>
  <si>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</si>
  <si>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</si>
  <si>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</si>
  <si>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</si>
  <si>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</si>
  <si>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</si>
  <si>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</si>
  <si>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</si>
  <si>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</si>
  <si>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</si>
  <si>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</si>
  <si>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</si>
  <si>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</si>
  <si>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</si>
  <si>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</si>
  <si>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</si>
  <si>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</si>
  <si>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</si>
  <si>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</si>
  <si>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</si>
  <si>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</si>
  <si>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</si>
  <si>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</si>
  <si>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</si>
  <si>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</si>
  <si>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</si>
  <si>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</si>
  <si>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</si>
  <si>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</si>
  <si>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</si>
  <si>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</si>
  <si>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</si>
  <si>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</si>
  <si>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</si>
  <si>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</si>
  <si>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</si>
  <si>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</si>
  <si>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</si>
  <si>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</si>
  <si>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</si>
  <si>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</si>
  <si>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</si>
  <si>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</si>
  <si>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</si>
  <si>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</si>
  <si>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</si>
  <si>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</si>
  <si>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</si>
  <si>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</si>
  <si>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</si>
  <si>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</si>
  <si>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</si>
  <si>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</si>
  <si>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</si>
  <si>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</si>
  <si>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</si>
  <si>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</si>
  <si>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</si>
  <si>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</si>
  <si>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</si>
  <si>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</si>
  <si>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</si>
  <si>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</si>
  <si>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</si>
  <si>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</si>
  <si>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</si>
  <si>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</si>
  <si>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</si>
  <si>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</si>
  <si>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</si>
  <si>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</si>
  <si>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</si>
  <si>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</si>
  <si>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</si>
  <si>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</si>
  <si>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</si>
  <si>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</si>
  <si>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</si>
  <si>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</si>
  <si>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</si>
  <si>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</si>
  <si>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</si>
  <si>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</si>
  <si>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</si>
  <si>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</si>
  <si>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</si>
  <si>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</si>
  <si>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</si>
  <si>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</si>
  <si>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</si>
  <si>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</si>
  <si>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</si>
  <si>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</si>
  <si>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</si>
  <si>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</si>
  <si>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</si>
  <si>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</si>
  <si>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</si>
  <si>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</si>
  <si>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</si>
  <si>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</si>
  <si>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</si>
  <si>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</si>
  <si>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</si>
  <si>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</si>
  <si>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</si>
  <si>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</si>
  <si>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</si>
  <si>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</si>
  <si>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</si>
  <si>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</si>
  <si>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</si>
  <si>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</si>
  <si>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</si>
  <si>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</si>
  <si>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</si>
  <si>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</si>
  <si>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</si>
  <si>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</si>
  <si>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</si>
  <si>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</si>
  <si>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</si>
  <si>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</si>
  <si>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</si>
  <si>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</si>
  <si>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</si>
  <si>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</si>
  <si>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</si>
  <si>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</si>
  <si>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</si>
  <si>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</si>
  <si>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</si>
  <si>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</si>
  <si>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</si>
  <si>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</si>
  <si>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</si>
  <si>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</si>
  <si>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</si>
  <si>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</si>
  <si>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</si>
  <si>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</si>
  <si>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</si>
  <si>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</si>
  <si>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</si>
  <si>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</si>
  <si>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</si>
  <si>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</si>
  <si>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</si>
  <si>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</si>
  <si>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</si>
  <si>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</si>
  <si>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</si>
  <si>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</si>
  <si>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</si>
  <si>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</si>
  <si>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</si>
  <si>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</si>
  <si>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</si>
  <si>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</si>
  <si>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</si>
  <si>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</si>
  <si>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</si>
  <si>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</si>
  <si>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</si>
  <si>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</si>
  <si>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</si>
  <si>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</si>
  <si>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</si>
  <si>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</si>
  <si>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</si>
  <si>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</si>
  <si>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</si>
  <si>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</si>
  <si>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</si>
  <si>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</si>
  <si>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</si>
  <si>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</si>
  <si>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</si>
  <si>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</si>
  <si>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</si>
  <si>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</si>
  <si>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</si>
  <si>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</si>
  <si>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</si>
  <si>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</si>
  <si>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</si>
  <si>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</si>
  <si>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</si>
  <si>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</si>
  <si>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</si>
  <si>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</si>
  <si>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</si>
  <si>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</si>
  <si>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</si>
  <si>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</si>
  <si>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</si>
  <si>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</si>
  <si>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</si>
  <si>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</si>
  <si>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</si>
  <si>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</si>
  <si>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</si>
  <si>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</si>
  <si>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</si>
  <si>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</si>
  <si>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</si>
  <si>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</si>
  <si>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</si>
  <si>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</si>
  <si>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</si>
  <si>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</si>
  <si>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</si>
  <si>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</si>
  <si>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</si>
  <si>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</si>
  <si>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</si>
  <si>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</si>
  <si>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</si>
  <si>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</si>
  <si>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</si>
  <si>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</si>
  <si>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</si>
  <si>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</si>
  <si>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</si>
  <si>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</si>
  <si>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</si>
  <si>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</si>
  <si>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</si>
  <si>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</si>
  <si>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</si>
  <si>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</si>
  <si>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</si>
  <si>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</si>
  <si>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</si>
  <si>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</si>
  <si>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</si>
  <si>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</si>
  <si>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</si>
  <si>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</si>
  <si>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</si>
  <si>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</si>
  <si>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</si>
  <si>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</si>
  <si>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</si>
  <si>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</si>
  <si>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</si>
  <si>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</si>
  <si>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</si>
  <si>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</si>
  <si>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</si>
  <si>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</si>
  <si>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</si>
  <si>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</si>
  <si>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</si>
  <si>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</si>
  <si>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</si>
  <si>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</si>
  <si>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</si>
  <si>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</si>
  <si>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</si>
  <si>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</si>
  <si>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</si>
  <si>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</si>
  <si>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</si>
  <si>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</si>
  <si>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</si>
  <si>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</si>
  <si>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</si>
  <si>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</si>
  <si>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</si>
  <si>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</si>
  <si>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</si>
  <si>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</si>
  <si>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</si>
  <si>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</si>
  <si>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</si>
  <si>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</si>
  <si>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</si>
  <si>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</si>
  <si>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</si>
  <si>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</si>
  <si>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</si>
  <si>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</si>
  <si>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</si>
  <si>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</si>
  <si>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</si>
  <si>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</si>
  <si>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</si>
  <si>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</si>
  <si>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</si>
  <si>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</si>
  <si>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</si>
  <si>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</si>
  <si>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</si>
  <si>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</si>
  <si>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</si>
  <si>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</si>
  <si>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</si>
  <si>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</si>
  <si>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</si>
  <si>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</si>
  <si>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</si>
  <si>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</si>
  <si>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</si>
  <si>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</si>
  <si>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</si>
  <si>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</si>
  <si>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</si>
  <si>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</si>
  <si>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</si>
  <si>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</si>
  <si>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</si>
  <si>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</si>
  <si>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</si>
  <si>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</si>
  <si>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</si>
  <si>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</si>
  <si>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</si>
  <si>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</si>
  <si>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</si>
  <si>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</si>
  <si>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</si>
  <si>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</si>
  <si>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</si>
  <si>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</si>
  <si>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</si>
  <si>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</si>
  <si>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</si>
  <si>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</si>
  <si>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</si>
  <si>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</si>
  <si>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</si>
  <si>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</si>
  <si>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</si>
  <si>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</si>
  <si>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</si>
  <si>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</si>
  <si>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</si>
  <si>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</si>
  <si>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</si>
  <si>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</si>
  <si>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</si>
  <si>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</si>
  <si>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</si>
  <si>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</si>
  <si>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</si>
  <si>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</si>
  <si>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</si>
  <si>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</si>
  <si>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</si>
  <si>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</si>
  <si>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</si>
  <si>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</si>
  <si>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</si>
  <si>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</si>
  <si>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</si>
  <si>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</si>
  <si>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</si>
  <si>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</si>
  <si>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</si>
  <si>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</si>
  <si>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</si>
  <si>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</si>
  <si>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</si>
  <si>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</si>
  <si>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</si>
  <si>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</si>
  <si>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</si>
  <si>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</si>
  <si>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</si>
  <si>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</si>
  <si>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</si>
  <si>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</si>
  <si>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</si>
  <si>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</si>
  <si>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</si>
  <si>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</si>
  <si>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</si>
  <si>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</si>
  <si>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</si>
  <si>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</si>
  <si>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</si>
  <si>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</si>
  <si>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</si>
  <si>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</si>
  <si>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</si>
  <si>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</si>
  <si>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</si>
  <si>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</si>
  <si>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</si>
  <si>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</si>
  <si>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</si>
  <si>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</si>
  <si>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</si>
  <si>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</si>
  <si>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</si>
  <si>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</si>
  <si>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</si>
  <si>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</si>
  <si>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</si>
  <si>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</si>
  <si>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</si>
  <si>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</si>
  <si>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</si>
  <si>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</si>
  <si>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</si>
  <si>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</si>
  <si>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</si>
  <si>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</si>
  <si>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</si>
  <si>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</si>
  <si>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</si>
  <si>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</si>
  <si>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</si>
  <si>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</si>
  <si>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</si>
  <si>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</si>
  <si>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</si>
  <si>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</si>
  <si>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</si>
  <si>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</si>
  <si>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</si>
  <si>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</si>
  <si>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</si>
  <si>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</si>
  <si>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</si>
  <si>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</si>
  <si>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</si>
  <si>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</si>
  <si>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</si>
  <si>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</si>
  <si>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</si>
  <si>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</si>
  <si>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</si>
  <si>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</si>
  <si>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</si>
  <si>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</si>
  <si>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</si>
  <si>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</si>
  <si>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</si>
  <si>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</si>
  <si>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</si>
  <si>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</si>
  <si>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</si>
  <si>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</si>
  <si>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</si>
  <si>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</si>
  <si>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</si>
  <si>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</si>
  <si>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</si>
  <si>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</si>
  <si>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</si>
  <si>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</si>
  <si>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</si>
  <si>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</si>
  <si>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</si>
  <si>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</si>
  <si>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</si>
  <si>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</si>
  <si>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</si>
  <si>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</si>
  <si>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</si>
  <si>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</si>
  <si>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</si>
  <si>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</si>
  <si>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</si>
  <si>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</si>
  <si>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</si>
  <si>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</si>
  <si>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</si>
  <si>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</si>
  <si>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</si>
  <si>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</si>
  <si>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</si>
  <si>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</si>
  <si>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</si>
  <si>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</si>
  <si>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</si>
  <si>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</si>
  <si>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</si>
  <si>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</si>
  <si>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</si>
  <si>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</si>
  <si>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</si>
  <si>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</si>
  <si>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</si>
  <si>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</si>
  <si>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</si>
  <si>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</si>
  <si>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</si>
  <si>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</si>
  <si>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</si>
  <si>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</si>
  <si>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</si>
  <si>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</si>
  <si>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</si>
  <si>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</si>
  <si>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</si>
  <si>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</si>
  <si>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</si>
  <si>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</si>
  <si>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</si>
  <si>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</si>
  <si>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</si>
  <si>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</si>
  <si>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</si>
  <si>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</si>
  <si>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</si>
  <si>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</si>
  <si>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</si>
  <si>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</si>
  <si>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</si>
  <si>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</si>
  <si>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</si>
  <si>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</si>
  <si>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</si>
  <si>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</si>
  <si>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</si>
  <si>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</si>
  <si>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</si>
  <si>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</si>
  <si>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</si>
  <si>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</si>
  <si>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</si>
  <si>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</si>
  <si>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</si>
  <si>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</si>
  <si>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</si>
  <si>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</si>
  <si>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</si>
  <si>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</si>
  <si>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</si>
  <si>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</si>
  <si>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</si>
  <si>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</si>
  <si>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</si>
  <si>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</si>
  <si>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</si>
  <si>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</si>
  <si>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</si>
  <si>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</si>
  <si>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</si>
  <si>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</si>
  <si>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</si>
  <si>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</si>
  <si>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</si>
  <si>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</si>
  <si>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</si>
  <si>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</si>
  <si>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</si>
  <si>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</si>
  <si>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</si>
  <si>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</si>
  <si>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</si>
  <si>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</si>
  <si>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</si>
  <si>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</si>
  <si>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</si>
  <si>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</si>
  <si>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</si>
  <si>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</si>
  <si>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</si>
  <si>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</si>
  <si>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</si>
  <si>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</si>
  <si>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</si>
  <si>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</si>
  <si>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</si>
  <si>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</si>
  <si>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</si>
  <si>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</si>
  <si>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</si>
  <si>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</si>
  <si>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</si>
  <si>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</si>
  <si>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</si>
  <si>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</si>
  <si>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</si>
  <si>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</si>
  <si>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</si>
  <si>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</si>
  <si>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</si>
  <si>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</si>
  <si>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</si>
  <si>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</si>
  <si>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</si>
  <si>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</si>
  <si>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</si>
  <si>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</si>
  <si>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</si>
  <si>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</si>
  <si>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</si>
  <si>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</si>
  <si>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</si>
  <si>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</si>
  <si>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</si>
  <si>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</si>
  <si>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</si>
  <si>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</si>
  <si>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</si>
  <si>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</si>
  <si>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</si>
  <si>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</si>
  <si>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</si>
  <si>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</si>
  <si>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</si>
  <si>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</si>
  <si>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</si>
  <si>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</si>
  <si>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</si>
  <si>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</si>
  <si>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</si>
  <si>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</si>
  <si>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</si>
  <si>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</si>
  <si>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</si>
  <si>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</si>
  <si>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</si>
  <si>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</si>
  <si>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</si>
  <si>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</si>
  <si>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</si>
  <si>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</si>
  <si>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</si>
  <si>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</si>
  <si>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</si>
  <si>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</si>
  <si>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</si>
  <si>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</si>
  <si>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</si>
  <si>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</si>
  <si>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</si>
  <si>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</si>
  <si>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</si>
  <si>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</si>
  <si>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</si>
  <si>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</si>
  <si>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</si>
  <si>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</si>
  <si>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</si>
  <si>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</si>
  <si>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</si>
  <si>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</si>
  <si>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</si>
  <si>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</si>
  <si>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</si>
  <si>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</si>
  <si>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</si>
  <si>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</si>
  <si>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</si>
  <si>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</si>
  <si>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</si>
  <si>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</si>
  <si>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</si>
  <si>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</si>
  <si>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</si>
  <si>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</si>
  <si>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</si>
  <si>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</si>
  <si>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</si>
  <si>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</si>
  <si>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</si>
  <si>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</si>
  <si>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</si>
  <si>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</si>
  <si>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</si>
  <si>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</si>
  <si>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</si>
  <si>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</si>
  <si>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</si>
  <si>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</si>
  <si>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</si>
  <si>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</si>
  <si>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</si>
  <si>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</si>
  <si>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</si>
  <si>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</si>
  <si>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</si>
  <si>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</si>
  <si>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</si>
  <si>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</si>
  <si>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</si>
  <si>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</si>
  <si>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</si>
  <si>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</si>
  <si>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</si>
  <si>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</si>
  <si>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</si>
  <si>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</si>
  <si>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</si>
  <si>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</si>
  <si>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</si>
  <si>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</si>
  <si>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</si>
  <si>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</si>
  <si>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</si>
  <si>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</si>
  <si>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</si>
  <si>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</si>
  <si>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</si>
  <si>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</si>
  <si>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</si>
  <si>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</si>
  <si>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</si>
  <si>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</si>
  <si>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</si>
  <si>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</si>
  <si>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</si>
  <si>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</si>
  <si>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</si>
  <si>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</si>
  <si>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</si>
  <si>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</si>
  <si>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</si>
  <si>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</si>
  <si>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</si>
  <si>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</si>
  <si>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</si>
  <si>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</si>
  <si>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</si>
  <si>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</si>
  <si>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</si>
  <si>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</si>
  <si>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</si>
  <si>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</si>
  <si>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</si>
  <si>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</si>
  <si>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</si>
  <si>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</si>
  <si>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</si>
  <si>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</si>
  <si>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</si>
  <si>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</si>
  <si>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</si>
  <si>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</si>
  <si>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</si>
  <si>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</si>
  <si>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</si>
  <si>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</si>
  <si>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</si>
  <si>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</si>
  <si>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</si>
  <si>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</si>
  <si>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</si>
  <si>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</si>
  <si>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</si>
  <si>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</si>
  <si>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</si>
  <si>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</si>
  <si>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</si>
  <si>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</si>
  <si>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</si>
  <si>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</si>
  <si>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</si>
  <si>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</si>
  <si>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</si>
  <si>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</si>
  <si>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</si>
  <si>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</si>
  <si>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</si>
  <si>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</si>
  <si>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</si>
  <si>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</si>
  <si>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</si>
  <si>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</si>
  <si>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</si>
  <si>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</si>
  <si>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</si>
  <si>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</si>
  <si>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</si>
  <si>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</si>
  <si>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</si>
  <si>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</si>
  <si>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</si>
  <si>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</si>
  <si>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</si>
  <si>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</si>
  <si>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</si>
  <si>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</si>
  <si>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</si>
  <si>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</si>
  <si>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</si>
  <si>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</si>
  <si>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</si>
  <si>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</si>
  <si>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</si>
  <si>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</si>
  <si>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</si>
  <si>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</si>
  <si>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</si>
  <si>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</si>
  <si>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</si>
  <si>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</si>
  <si>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</si>
  <si>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</si>
  <si>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</si>
  <si>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</si>
  <si>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</si>
  <si>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</si>
  <si>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</si>
  <si>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</si>
  <si>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</si>
  <si>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</si>
  <si>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</si>
  <si>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</si>
  <si>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</si>
  <si>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</si>
  <si>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</si>
  <si>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</si>
  <si>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</si>
  <si>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</si>
  <si>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</si>
  <si>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</si>
  <si>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</si>
  <si>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</si>
  <si>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</si>
  <si>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</si>
  <si>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</si>
  <si>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</si>
  <si>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</si>
  <si>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</si>
  <si>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</si>
  <si>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</si>
  <si>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</si>
  <si>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</si>
  <si>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</si>
  <si>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</si>
  <si>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</si>
  <si>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</si>
  <si>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</si>
  <si>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</si>
  <si>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</si>
  <si>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</si>
  <si>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</si>
  <si>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</si>
  <si>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</si>
  <si>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</si>
  <si>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</si>
  <si>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</si>
  <si>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</si>
  <si>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</si>
  <si>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</si>
  <si>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</si>
  <si>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</si>
  <si>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</si>
  <si>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</si>
  <si>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</si>
  <si>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</si>
  <si>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</si>
  <si>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</si>
  <si>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</si>
  <si>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</si>
  <si>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</si>
  <si>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</si>
  <si>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</si>
  <si>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</si>
  <si>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</si>
  <si>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</si>
  <si>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</si>
  <si>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</si>
  <si>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</si>
  <si>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</si>
  <si>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</si>
  <si>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</si>
  <si>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</si>
  <si>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</si>
  <si>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</si>
  <si>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</si>
  <si>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</si>
  <si>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</si>
  <si>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</si>
  <si>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</si>
  <si>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</si>
  <si>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</si>
  <si>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</si>
  <si>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</si>
  <si>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</si>
  <si>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</si>
  <si>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</si>
  <si>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</si>
  <si>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</si>
  <si>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</si>
  <si>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</si>
  <si>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</si>
  <si>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</si>
  <si>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</si>
  <si>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</si>
  <si>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</si>
  <si>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</si>
  <si>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</si>
  <si>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</si>
  <si>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</si>
  <si>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</si>
  <si>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</si>
  <si>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</si>
  <si>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</si>
  <si>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</si>
  <si>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</si>
  <si>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</si>
  <si>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</si>
  <si>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</si>
  <si>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</si>
  <si>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</si>
  <si>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</si>
  <si>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</si>
  <si>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</si>
  <si>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</si>
  <si>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</si>
  <si>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</si>
  <si>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</si>
  <si>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</si>
  <si>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</si>
  <si>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</si>
  <si>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</si>
  <si>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</si>
  <si>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</si>
  <si>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</si>
  <si>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</si>
  <si>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</si>
  <si>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</si>
  <si>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</si>
  <si>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</si>
  <si>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</si>
  <si>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</si>
  <si>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</si>
  <si>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</si>
  <si>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</si>
  <si>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</si>
  <si>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</si>
  <si>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</si>
  <si>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</si>
  <si>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</si>
  <si>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</si>
  <si>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</si>
  <si>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</si>
  <si>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</si>
  <si>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</si>
  <si>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</si>
  <si>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</si>
  <si>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</si>
  <si>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</si>
  <si>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</si>
  <si>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</si>
  <si>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</si>
  <si>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</si>
  <si>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</si>
  <si>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</si>
  <si>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</si>
  <si>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</si>
  <si>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</si>
  <si>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</si>
  <si>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</si>
  <si>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</si>
  <si>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</si>
  <si>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</si>
  <si>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</si>
  <si>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</si>
  <si>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</si>
  <si>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</si>
  <si>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</si>
  <si>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</si>
  <si>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</si>
  <si>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</si>
  <si>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</si>
  <si>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</si>
  <si>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</si>
  <si>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</si>
  <si>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</si>
  <si>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</si>
  <si>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</si>
  <si>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</si>
  <si>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</si>
  <si>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</si>
  <si>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</si>
  <si>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</si>
  <si>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</si>
  <si>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</si>
  <si>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</si>
  <si>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</si>
  <si>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</si>
  <si>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</si>
  <si>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</si>
  <si>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</si>
  <si>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</si>
  <si>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</si>
  <si>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</si>
  <si>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</si>
  <si>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</si>
  <si>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</si>
  <si>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</si>
  <si>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</si>
  <si>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</si>
  <si>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</si>
  <si>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</si>
  <si>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</si>
  <si>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</si>
  <si>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</si>
  <si>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</si>
  <si>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</si>
  <si>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</si>
  <si>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</si>
  <si>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</si>
  <si>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</si>
  <si>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</si>
  <si>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</si>
  <si>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</si>
  <si>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</si>
  <si>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</si>
  <si>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</si>
  <si>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</si>
  <si>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</si>
  <si>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</si>
  <si>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</si>
  <si>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</si>
  <si>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</si>
  <si>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</si>
  <si>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</si>
  <si>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</si>
  <si>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</si>
  <si>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</si>
  <si>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</si>
  <si>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</si>
  <si>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</si>
  <si>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</si>
  <si>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</si>
  <si>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</si>
  <si>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</si>
  <si>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</si>
  <si>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</si>
  <si>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</si>
  <si>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</si>
  <si>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</si>
  <si>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</si>
  <si>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</si>
  <si>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</si>
  <si>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</si>
  <si>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</si>
  <si>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</si>
  <si>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</si>
  <si>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</si>
  <si>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</si>
  <si>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</si>
  <si>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</si>
  <si>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</si>
  <si>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</si>
  <si>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</si>
  <si>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</si>
  <si>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</si>
  <si>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</si>
  <si>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</si>
  <si>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</si>
  <si>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</si>
  <si>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</si>
  <si>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</si>
  <si>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</si>
  <si>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</si>
  <si>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</si>
  <si>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</si>
  <si>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</si>
  <si>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</si>
  <si>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</si>
  <si>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</si>
  <si>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</si>
  <si>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</si>
  <si>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</si>
  <si>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</si>
  <si>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</si>
  <si>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</si>
  <si>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</si>
  <si>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</si>
  <si>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</si>
  <si>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</si>
  <si>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</si>
  <si>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</si>
  <si>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</si>
  <si>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</si>
  <si>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</si>
  <si>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</si>
  <si>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</si>
  <si>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</si>
  <si>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</si>
  <si>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</si>
  <si>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</si>
  <si>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</si>
  <si>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</si>
  <si>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</si>
  <si>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</si>
  <si>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</si>
  <si>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</si>
  <si>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</si>
  <si>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</si>
  <si>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</si>
  <si>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</si>
  <si>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</si>
  <si>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</si>
  <si>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</si>
  <si>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</si>
  <si>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</si>
  <si>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</si>
  <si>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</si>
  <si>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</si>
  <si>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</si>
  <si>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</si>
  <si>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</si>
  <si>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</si>
  <si>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</si>
  <si>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</si>
  <si>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</si>
  <si>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</si>
  <si>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</si>
  <si>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</si>
  <si>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</si>
  <si>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</si>
  <si>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</si>
  <si>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</si>
  <si>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</si>
  <si>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</si>
  <si>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</si>
  <si>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</si>
  <si>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</si>
  <si>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</si>
  <si>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</si>
  <si>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</si>
  <si>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</si>
  <si>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</si>
  <si>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</si>
  <si>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</si>
  <si>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</si>
  <si>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</si>
  <si>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</si>
  <si>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</si>
  <si>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</si>
  <si>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</si>
  <si>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</si>
  <si>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</si>
  <si>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</si>
  <si>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</si>
  <si>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</si>
  <si>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</si>
  <si>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</si>
  <si>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</si>
  <si>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</si>
  <si>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</si>
  <si>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</si>
  <si>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</si>
  <si>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</si>
  <si>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</si>
  <si>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</si>
  <si>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</si>
  <si>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</si>
  <si>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</si>
  <si>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</si>
  <si>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</si>
  <si>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</si>
  <si>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</si>
  <si>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</si>
  <si>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</si>
  <si>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</si>
  <si>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</si>
  <si>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</si>
  <si>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</si>
  <si>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</si>
  <si>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</si>
  <si>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</si>
  <si>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</si>
  <si>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</si>
  <si>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</si>
  <si>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</si>
  <si>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</si>
  <si>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</si>
  <si>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</si>
  <si>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</si>
  <si>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</si>
  <si>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</si>
  <si>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</si>
  <si>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</si>
  <si>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</si>
  <si>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</si>
  <si>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</si>
  <si>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</si>
  <si>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</si>
  <si>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</si>
  <si>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</si>
  <si>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</si>
  <si>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</si>
  <si>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</si>
  <si>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</si>
  <si>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</si>
  <si>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</si>
  <si>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</si>
  <si>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</si>
  <si>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</si>
  <si>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</si>
  <si>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</si>
  <si>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</si>
  <si>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</si>
  <si>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</si>
  <si>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</si>
  <si>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</si>
  <si>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</si>
  <si>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</si>
  <si>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</si>
  <si>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</si>
  <si>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</si>
  <si>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</si>
  <si>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</si>
  <si>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</si>
  <si>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</si>
  <si>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</si>
  <si>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</si>
  <si>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</si>
  <si>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</si>
  <si>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</si>
  <si>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</si>
  <si>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</si>
  <si>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</si>
  <si>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</si>
  <si>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</si>
  <si>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</si>
  <si>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</si>
  <si>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</si>
  <si>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</si>
  <si>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</si>
  <si>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</si>
  <si>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</si>
  <si>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</si>
  <si>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</si>
  <si>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</si>
  <si>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</si>
  <si>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</si>
  <si>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</si>
  <si>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</si>
  <si>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</si>
  <si>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</si>
  <si>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</si>
  <si>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</si>
  <si>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</si>
  <si>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</si>
  <si>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</si>
  <si>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</si>
  <si>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</si>
  <si>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</si>
  <si>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</si>
  <si>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</si>
  <si>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</si>
  <si>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</si>
  <si>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</si>
  <si>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</si>
  <si>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</si>
  <si>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</si>
  <si>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</si>
  <si>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</si>
  <si>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</si>
  <si>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</si>
  <si>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</si>
  <si>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</si>
  <si>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</si>
  <si>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</si>
  <si>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</si>
  <si>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</si>
  <si>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</si>
  <si>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</si>
  <si>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</si>
  <si>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</si>
  <si>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</si>
  <si>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</si>
  <si>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</si>
  <si>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</si>
  <si>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</si>
  <si>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</si>
  <si>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</si>
  <si>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</si>
  <si>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</si>
  <si>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</si>
  <si>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</si>
  <si>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</si>
  <si>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</si>
  <si>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</si>
  <si>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</si>
  <si>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</si>
  <si>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</si>
  <si>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</si>
  <si>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</si>
  <si>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</si>
  <si>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</si>
  <si>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</si>
  <si>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</si>
  <si>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</si>
  <si>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</si>
  <si>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</si>
  <si>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</si>
  <si>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</si>
  <si>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</si>
  <si>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</si>
  <si>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</si>
  <si>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</si>
  <si>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</si>
  <si>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</si>
  <si>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</si>
  <si>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</si>
  <si>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</si>
  <si>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</si>
  <si>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</si>
  <si>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</si>
  <si>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</si>
  <si>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</si>
  <si>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</si>
  <si>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</si>
  <si>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</si>
  <si>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</si>
  <si>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</si>
  <si>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</si>
  <si>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</si>
  <si>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</si>
  <si>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</si>
  <si>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</si>
  <si>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</si>
  <si>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</si>
  <si>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</si>
  <si>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</si>
  <si>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</si>
  <si>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</si>
  <si>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</si>
  <si>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</si>
  <si>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</si>
  <si>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</si>
  <si>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</si>
  <si>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</si>
  <si>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</si>
  <si>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</si>
  <si>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</si>
  <si>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</si>
  <si>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</si>
  <si>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</si>
  <si>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</si>
  <si>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</si>
  <si>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</si>
  <si>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</si>
  <si>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</si>
  <si>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</si>
  <si>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</si>
  <si>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</si>
  <si>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</si>
  <si>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</si>
  <si>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</si>
  <si>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</si>
  <si>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</si>
  <si>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</si>
  <si>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</si>
  <si>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</si>
  <si>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</si>
  <si>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</si>
  <si>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</si>
  <si>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</si>
  <si>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</si>
  <si>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</si>
  <si>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</si>
  <si>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</si>
  <si>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</si>
  <si>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</si>
  <si>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</si>
  <si>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</si>
  <si>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</si>
  <si>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</si>
  <si>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</si>
  <si>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</si>
  <si>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</si>
  <si>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</si>
  <si>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</si>
  <si>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</si>
  <si>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</si>
  <si>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</si>
  <si>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</si>
  <si>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</si>
  <si>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</si>
  <si>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</si>
  <si>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</si>
  <si>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</si>
  <si>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</si>
  <si>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</si>
  <si>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</si>
  <si>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</si>
  <si>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</si>
  <si>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</si>
  <si>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</si>
  <si>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</si>
  <si>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</si>
  <si>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</si>
  <si>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</si>
  <si>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</si>
  <si>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</si>
  <si>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</si>
  <si>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</si>
  <si>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</si>
  <si>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</si>
  <si>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</si>
  <si>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</si>
  <si>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</si>
  <si>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</si>
  <si>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</si>
  <si>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</si>
  <si>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</si>
  <si>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</si>
  <si>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</si>
  <si>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</si>
  <si>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</si>
  <si>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</si>
  <si>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</si>
  <si>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</si>
  <si>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</si>
  <si>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</si>
  <si>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</si>
  <si>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</si>
  <si>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</si>
  <si>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</si>
  <si>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</si>
  <si>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</si>
  <si>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</si>
  <si>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</si>
  <si>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</si>
  <si>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</si>
  <si>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</si>
  <si>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</si>
  <si>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</si>
  <si>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</si>
  <si>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</si>
  <si>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</si>
  <si>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</si>
  <si>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</si>
  <si>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</si>
  <si>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</si>
  <si>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</si>
  <si>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</si>
  <si>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</si>
  <si>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</si>
  <si>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</si>
  <si>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</si>
  <si>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</si>
  <si>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</si>
  <si>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</si>
  <si>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</si>
  <si>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</si>
  <si>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</si>
  <si>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</si>
  <si>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</si>
  <si>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</si>
  <si>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</si>
  <si>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</si>
  <si>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</si>
  <si>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</si>
  <si>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</si>
  <si>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</si>
  <si>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</si>
  <si>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</si>
  <si>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</si>
  <si>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</si>
  <si>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</si>
  <si>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</si>
  <si>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</si>
  <si>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</si>
  <si>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</si>
  <si>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</si>
  <si>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</si>
  <si>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</si>
  <si>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</si>
  <si>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</si>
  <si>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</si>
  <si>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</si>
  <si>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</si>
  <si>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</si>
  <si>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</si>
  <si>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</si>
  <si>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</si>
  <si>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</si>
  <si>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</si>
  <si>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</si>
  <si>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</si>
  <si>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</si>
  <si>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</si>
  <si>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</si>
  <si>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</si>
  <si>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</si>
  <si>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</si>
  <si>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</si>
  <si>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</si>
  <si>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</si>
  <si>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</si>
  <si>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</si>
  <si>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</si>
  <si>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</si>
  <si>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</si>
  <si>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</si>
  <si>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</si>
  <si>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</si>
  <si>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</si>
  <si>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</si>
  <si>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</si>
  <si>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</si>
  <si>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</si>
  <si>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</si>
  <si>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</si>
  <si>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</si>
  <si>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</si>
  <si>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</si>
  <si>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</si>
  <si>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</si>
  <si>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</si>
  <si>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</si>
  <si>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</si>
  <si>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</si>
  <si>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</si>
  <si>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</si>
  <si>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</si>
  <si>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</si>
  <si>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</si>
  <si>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</si>
  <si>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</si>
  <si>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</si>
  <si>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</si>
  <si>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</si>
  <si>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</si>
  <si>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</si>
  <si>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</si>
  <si>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</si>
  <si>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</si>
  <si>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</si>
  <si>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</si>
  <si>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</si>
  <si>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</si>
  <si>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</si>
  <si>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</si>
  <si>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</si>
  <si>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</si>
  <si>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</si>
  <si>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</si>
  <si>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</si>
  <si>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</si>
  <si>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</si>
  <si>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</si>
  <si>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</si>
  <si>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</si>
  <si>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</si>
  <si>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</si>
  <si>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</si>
  <si>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</si>
  <si>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</si>
  <si>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</si>
  <si>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</si>
  <si>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</si>
  <si>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</si>
  <si>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</si>
  <si>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</si>
  <si>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</si>
  <si>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</si>
  <si>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</si>
  <si>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</si>
  <si>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</si>
  <si>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</si>
  <si>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</si>
  <si>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</si>
  <si>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</si>
  <si>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</si>
  <si>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</si>
  <si>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</si>
  <si>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</si>
  <si>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</si>
  <si>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</si>
  <si>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</si>
  <si>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</si>
  <si>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</si>
  <si>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</si>
  <si>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</si>
  <si>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</si>
  <si>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</si>
  <si>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</si>
  <si>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</si>
  <si>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</si>
  <si>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</si>
  <si>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</si>
  <si>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</si>
  <si>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</si>
  <si>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</si>
  <si>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</si>
  <si>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</si>
  <si>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</si>
  <si>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</si>
  <si>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</si>
  <si>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</si>
  <si>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</si>
  <si>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</si>
  <si>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</si>
  <si>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</si>
  <si>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</si>
  <si>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</si>
  <si>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</si>
  <si>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</si>
  <si>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</si>
  <si>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</si>
  <si>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</si>
  <si>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</si>
  <si>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</si>
  <si>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</si>
  <si>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</si>
  <si>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</si>
  <si>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</si>
  <si>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</si>
  <si>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</si>
  <si>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</si>
  <si>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</si>
  <si>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</si>
  <si>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</si>
  <si>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</si>
  <si>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</si>
  <si>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</si>
  <si>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</si>
  <si>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</si>
  <si>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</si>
  <si>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</si>
  <si>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</si>
  <si>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</si>
  <si>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</si>
  <si>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</si>
  <si>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</si>
  <si>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</si>
  <si>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</si>
  <si>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</si>
  <si>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</si>
  <si>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</si>
  <si>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</si>
  <si>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</si>
  <si>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</si>
  <si>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</si>
  <si>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</si>
  <si>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</si>
  <si>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</si>
  <si>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</si>
  <si>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</si>
  <si>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</si>
  <si>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</si>
  <si>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</si>
  <si>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</si>
  <si>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</si>
  <si>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</si>
  <si>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</si>
  <si>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</si>
  <si>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</si>
  <si>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</si>
  <si>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</si>
  <si>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</si>
  <si>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</si>
  <si>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</si>
  <si>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</si>
  <si>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</si>
  <si>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</si>
  <si>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</si>
  <si>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</si>
  <si>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</si>
  <si>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</si>
  <si>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</si>
  <si>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</si>
  <si>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</si>
  <si>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</si>
  <si>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</si>
  <si>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</si>
  <si>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</si>
  <si>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</si>
  <si>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</si>
  <si>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</si>
  <si>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</si>
  <si>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</si>
  <si>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</si>
  <si>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</si>
  <si>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</si>
  <si>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</si>
  <si>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</si>
  <si>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</si>
  <si>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</si>
  <si>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</si>
  <si>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</si>
  <si>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</si>
  <si>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</si>
  <si>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</si>
  <si>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</si>
  <si>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</si>
  <si>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</si>
  <si>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</si>
  <si>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</si>
  <si>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</si>
  <si>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</si>
  <si>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</si>
  <si>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</si>
  <si>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</si>
  <si>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</si>
  <si>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</si>
  <si>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</si>
  <si>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</si>
  <si>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</si>
  <si>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</si>
  <si>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</si>
  <si>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</si>
  <si>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</si>
  <si>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</si>
  <si>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</si>
  <si>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</si>
  <si>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</si>
  <si>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</si>
  <si>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</si>
  <si>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</si>
  <si>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</si>
  <si>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</si>
  <si>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</si>
  <si>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</si>
  <si>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</si>
  <si>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</si>
  <si>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</si>
  <si>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</si>
  <si>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</si>
  <si>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</si>
  <si>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</si>
  <si>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</si>
  <si>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</si>
  <si>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</si>
  <si>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</si>
  <si>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</si>
  <si>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</si>
  <si>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</si>
  <si>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</si>
  <si>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</si>
  <si>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</si>
  <si>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</si>
  <si>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</si>
  <si>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</si>
  <si>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</si>
  <si>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</si>
  <si>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</si>
  <si>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</si>
  <si>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</si>
  <si>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</si>
  <si>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</si>
  <si>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</si>
  <si>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</si>
  <si>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</si>
  <si>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</si>
  <si>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</si>
  <si>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</si>
  <si>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</si>
  <si>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</si>
  <si>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</si>
  <si>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</si>
  <si>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</si>
  <si>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</si>
  <si>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</si>
  <si>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</si>
  <si>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</si>
  <si>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</si>
  <si>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</si>
  <si>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</si>
  <si>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</si>
  <si>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</si>
  <si>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</si>
  <si>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</si>
  <si>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</si>
  <si>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</si>
  <si>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</si>
  <si>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</si>
  <si>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</si>
  <si>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</si>
  <si>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</si>
  <si>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</si>
  <si>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</si>
  <si>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</si>
  <si>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</si>
  <si>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</si>
  <si>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</si>
  <si>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</si>
  <si>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</si>
  <si>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</si>
  <si>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</si>
  <si>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</si>
  <si>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</si>
  <si>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</si>
  <si>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</si>
  <si>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</si>
  <si>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</si>
  <si>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</si>
  <si>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</si>
  <si>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</si>
  <si>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</si>
  <si>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</si>
  <si>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</si>
  <si>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</si>
  <si>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</si>
  <si>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</si>
  <si>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</si>
  <si>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</si>
  <si>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</si>
  <si>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</si>
  <si>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</si>
  <si>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</si>
  <si>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</si>
  <si>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</si>
  <si>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</si>
  <si>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</si>
  <si>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</si>
  <si>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</si>
  <si>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</si>
  <si>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</si>
  <si>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</si>
  <si>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</si>
  <si>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</si>
  <si>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</si>
  <si>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</si>
  <si>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</si>
  <si>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</si>
  <si>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</si>
  <si>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</si>
  <si>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</si>
  <si>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</si>
  <si>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</si>
  <si>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</si>
  <si>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</si>
  <si>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</si>
  <si>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</si>
  <si>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</si>
  <si>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</si>
  <si>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</si>
  <si>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</si>
  <si>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</si>
  <si>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</si>
  <si>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</si>
  <si>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</si>
  <si>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</si>
  <si>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</si>
  <si>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</si>
  <si>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</si>
  <si>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</si>
  <si>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</si>
  <si>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</si>
  <si>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</si>
  <si>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</si>
  <si>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</si>
  <si>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</si>
  <si>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</si>
  <si>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</si>
  <si>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</si>
  <si>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</si>
  <si>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</si>
  <si>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</si>
  <si>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</si>
  <si>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</si>
  <si>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</si>
  <si>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</si>
  <si>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</si>
  <si>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</si>
  <si>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</si>
  <si>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</si>
  <si>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</si>
  <si>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</si>
  <si>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</si>
  <si>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</si>
  <si>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</si>
  <si>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</si>
  <si>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</si>
  <si>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</si>
  <si>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</si>
  <si>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</si>
  <si>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</si>
  <si>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</si>
  <si>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</si>
  <si>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</si>
  <si>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</si>
  <si>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</si>
  <si>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</si>
  <si>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</si>
  <si>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</si>
  <si>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</si>
  <si>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</si>
  <si>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</si>
  <si>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</si>
  <si>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</si>
  <si>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</si>
  <si>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</si>
  <si>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</si>
  <si>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</si>
  <si>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</si>
  <si>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</si>
  <si>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</si>
  <si>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</si>
  <si>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</si>
  <si>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</si>
  <si>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</si>
  <si>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</si>
  <si>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</si>
  <si>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</si>
  <si>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</si>
  <si>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</si>
  <si>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</si>
  <si>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</si>
  <si>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</si>
  <si>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</si>
  <si>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</si>
  <si>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</si>
  <si>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</si>
  <si>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</si>
  <si>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</si>
  <si>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</si>
  <si>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</si>
  <si>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</si>
  <si>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</si>
  <si>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</si>
  <si>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</si>
  <si>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</si>
  <si>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</si>
  <si>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</si>
  <si>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</si>
  <si>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</si>
  <si>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</si>
  <si>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</si>
  <si>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</si>
  <si>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</si>
  <si>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</si>
  <si>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</si>
  <si>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</si>
  <si>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</si>
  <si>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</si>
  <si>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</si>
  <si>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</si>
  <si>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</si>
  <si>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</si>
  <si>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</si>
  <si>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</si>
  <si>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</si>
  <si>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</si>
  <si>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</si>
  <si>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</si>
  <si>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</si>
  <si>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</si>
  <si>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</si>
  <si>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</si>
  <si>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</si>
  <si>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</si>
  <si>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</si>
  <si>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</si>
  <si>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</si>
  <si>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</si>
  <si>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</si>
  <si>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</si>
  <si>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</si>
  <si>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</si>
  <si>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</si>
  <si>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</si>
  <si>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</si>
  <si>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</si>
  <si>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</si>
  <si>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</si>
  <si>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</si>
  <si>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</si>
  <si>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</si>
  <si>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</si>
  <si>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</si>
  <si>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</si>
  <si>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</si>
  <si>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</si>
  <si>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</si>
  <si>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</si>
  <si>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</si>
  <si>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</si>
  <si>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</si>
  <si>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</si>
  <si>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</si>
  <si>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</si>
  <si>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</si>
  <si>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</si>
  <si>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</si>
  <si>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</si>
  <si>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</si>
  <si>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</si>
  <si>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</si>
  <si>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</si>
  <si>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</si>
  <si>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</si>
  <si>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</si>
  <si>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</si>
  <si>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</si>
  <si>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</si>
  <si>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</si>
  <si>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</si>
  <si>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</si>
  <si>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</si>
  <si>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</si>
  <si>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</si>
  <si>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</si>
  <si>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</si>
  <si>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</si>
  <si>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</si>
  <si>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</si>
  <si>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</si>
  <si>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</si>
  <si>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</si>
  <si>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</si>
  <si>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</si>
  <si>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</si>
  <si>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</si>
  <si>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</si>
  <si>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</si>
  <si>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</si>
  <si>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</si>
  <si>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</si>
  <si>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</si>
  <si>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</si>
  <si>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</si>
  <si>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</si>
  <si>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</si>
  <si>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</si>
  <si>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</si>
  <si>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</si>
  <si>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</si>
  <si>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</si>
  <si>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</si>
  <si>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</si>
  <si>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</si>
  <si>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</si>
  <si>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</si>
  <si>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</si>
  <si>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</si>
  <si>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</si>
  <si>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</si>
  <si>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</si>
  <si>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</si>
  <si>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</si>
  <si>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</si>
  <si>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</si>
  <si>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</si>
  <si>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</si>
  <si>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</si>
  <si>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</si>
  <si>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</si>
  <si>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</si>
  <si>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</si>
  <si>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</si>
  <si>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</si>
  <si>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</si>
  <si>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</si>
  <si>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</si>
  <si>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</si>
  <si>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</si>
  <si>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</si>
  <si>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</si>
  <si>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</si>
  <si>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</si>
  <si>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</si>
  <si>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</si>
  <si>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</si>
  <si>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</si>
  <si>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</si>
  <si>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</si>
  <si>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</si>
  <si>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</si>
  <si>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</si>
  <si>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</si>
  <si>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</si>
  <si>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</si>
  <si>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</si>
  <si>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</si>
  <si>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</si>
  <si>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</si>
  <si>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</si>
  <si>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</si>
  <si>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</si>
  <si>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</si>
  <si>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</si>
  <si>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</si>
  <si>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</si>
  <si>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</si>
  <si>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</si>
  <si>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</si>
  <si>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</si>
  <si>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</si>
  <si>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</si>
  <si>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</si>
  <si>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</si>
  <si>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</si>
  <si>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</si>
  <si>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</si>
  <si>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</si>
  <si>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</si>
  <si>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</si>
  <si>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</si>
  <si>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</si>
  <si>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</si>
  <si>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</si>
  <si>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</si>
  <si>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</si>
  <si>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</si>
  <si>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</si>
  <si>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</si>
  <si>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</si>
  <si>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</si>
  <si>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</si>
  <si>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</si>
  <si>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</si>
  <si>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</si>
  <si>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</si>
  <si>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</si>
  <si>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</si>
  <si>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</si>
  <si>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</si>
  <si>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</si>
  <si>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</si>
  <si>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</si>
  <si>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</si>
  <si>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</si>
  <si>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</si>
  <si>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</si>
  <si>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</si>
  <si>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</si>
  <si>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</si>
  <si>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</si>
  <si>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</si>
  <si>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</si>
  <si>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</si>
  <si>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</si>
  <si>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</si>
  <si>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</si>
  <si>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</si>
  <si>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</si>
  <si>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</si>
  <si>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</si>
  <si>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</si>
  <si>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</si>
  <si>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</si>
  <si>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</si>
  <si>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</si>
  <si>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</si>
  <si>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</si>
  <si>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</si>
  <si>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</si>
  <si>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</si>
  <si>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</si>
  <si>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</si>
  <si>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</si>
  <si>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</si>
  <si>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</si>
  <si>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</si>
  <si>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</si>
  <si>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</si>
  <si>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</si>
  <si>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</si>
  <si>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</si>
  <si>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</si>
  <si>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</si>
  <si>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</si>
  <si>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</si>
  <si>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</si>
  <si>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</si>
  <si>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</si>
  <si>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</si>
  <si>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</si>
  <si>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</si>
  <si>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</si>
  <si>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</si>
  <si>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</si>
  <si>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</si>
  <si>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</si>
  <si>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</si>
  <si>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</si>
  <si>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</si>
  <si>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</si>
  <si>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</si>
  <si>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</si>
  <si>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</si>
  <si>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</si>
  <si>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</si>
  <si>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</si>
  <si>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</si>
  <si>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</si>
  <si>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</si>
  <si>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</si>
  <si>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</si>
  <si>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</si>
  <si>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</si>
  <si>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</si>
  <si>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</si>
  <si>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</si>
  <si>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</si>
  <si>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</si>
  <si>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</si>
  <si>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</si>
  <si>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</si>
  <si>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</si>
  <si>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</si>
  <si>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</si>
  <si>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</si>
  <si>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</si>
  <si>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</si>
  <si>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</si>
  <si>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</si>
  <si>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</si>
  <si>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</si>
  <si>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</si>
  <si>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</si>
  <si>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</si>
  <si>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</si>
  <si>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</si>
  <si>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</si>
  <si>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</si>
  <si>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</si>
  <si>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</si>
  <si>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</si>
  <si>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</si>
  <si>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</si>
  <si>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</si>
  <si>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</si>
  <si>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</si>
  <si>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</si>
  <si>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</si>
  <si>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</si>
  <si>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</si>
  <si>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</si>
  <si>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</si>
  <si>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</si>
  <si>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</si>
  <si>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</si>
  <si>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</si>
  <si>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</si>
  <si>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</si>
  <si>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</si>
  <si>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</si>
  <si>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</si>
  <si>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</si>
  <si>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</si>
  <si>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</si>
  <si>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</si>
  <si>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</si>
  <si>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</si>
  <si>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</si>
  <si>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</si>
  <si>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</si>
  <si>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</si>
  <si>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</si>
  <si>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</si>
  <si>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</si>
  <si>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</si>
  <si>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</si>
  <si>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</si>
  <si>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</si>
  <si>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</si>
  <si>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</si>
  <si>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</si>
  <si>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</si>
  <si>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</si>
  <si>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</si>
  <si>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</si>
  <si>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</si>
  <si>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</si>
  <si>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</si>
  <si>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</si>
  <si>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</si>
  <si>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</si>
  <si>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</si>
  <si>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</si>
  <si>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</si>
  <si>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</si>
  <si>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</si>
  <si>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</si>
  <si>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</si>
  <si>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</si>
  <si>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</si>
  <si>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</si>
  <si>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</si>
  <si>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</si>
  <si>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</si>
  <si>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</si>
  <si>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</si>
  <si>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</si>
  <si>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</si>
  <si>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</si>
  <si>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</si>
  <si>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</si>
  <si>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</si>
  <si>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</si>
  <si>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</si>
  <si>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</si>
  <si>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</si>
  <si>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</si>
  <si>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</si>
  <si>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</si>
  <si>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</si>
  <si>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</si>
  <si>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</si>
  <si>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</si>
  <si>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</si>
  <si>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</si>
  <si>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</si>
  <si>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</si>
  <si>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</si>
  <si>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</si>
  <si>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</si>
  <si>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</si>
  <si>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</si>
  <si>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</si>
  <si>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</si>
  <si>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</si>
  <si>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</si>
  <si>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</si>
  <si>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</si>
  <si>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</si>
  <si>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</si>
  <si>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</si>
  <si>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</si>
  <si>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</si>
  <si>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</si>
  <si>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</si>
  <si>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</si>
  <si>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</si>
  <si>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</si>
  <si>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</si>
  <si>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</si>
  <si>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</si>
  <si>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</si>
  <si>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</si>
  <si>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</si>
  <si>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</si>
  <si>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</si>
  <si>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</si>
  <si>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</si>
  <si>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</si>
  <si>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</si>
  <si>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</si>
  <si>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</si>
  <si>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</si>
  <si>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</si>
  <si>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</si>
  <si>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</si>
  <si>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</si>
  <si>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</si>
  <si>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</si>
  <si>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</si>
  <si>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</si>
  <si>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</si>
  <si>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</si>
  <si>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</si>
  <si>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</si>
  <si>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</si>
  <si>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</si>
  <si>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</si>
  <si>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</si>
  <si>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</si>
  <si>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</si>
  <si>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</si>
  <si>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</si>
  <si>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</si>
  <si>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</si>
  <si>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</si>
  <si>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</si>
  <si>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</si>
  <si>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</si>
  <si>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</si>
  <si>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</si>
  <si>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</si>
  <si>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</si>
  <si>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</si>
  <si>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</si>
  <si>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</si>
  <si>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</si>
  <si>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</si>
  <si>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</si>
  <si>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</si>
  <si>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</si>
  <si>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</si>
  <si>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</si>
  <si>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</si>
  <si>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</si>
  <si>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</si>
  <si>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</si>
  <si>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</si>
  <si>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</si>
  <si>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</si>
  <si>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</si>
  <si>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</si>
  <si>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</si>
  <si>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</si>
  <si>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</si>
  <si>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</si>
  <si>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</si>
  <si>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</si>
  <si>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</si>
  <si>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</si>
  <si>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</si>
  <si>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</si>
  <si>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</si>
  <si>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</si>
  <si>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</si>
  <si>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</si>
  <si>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</si>
  <si>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</si>
  <si>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</si>
  <si>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</si>
  <si>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</si>
  <si>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</si>
  <si>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</si>
  <si>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</si>
  <si>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</si>
  <si>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</si>
  <si>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</si>
  <si>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</si>
  <si>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</si>
  <si>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</si>
  <si>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</si>
  <si>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</si>
  <si>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</si>
  <si>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</si>
  <si>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</si>
  <si>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</si>
  <si>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</si>
  <si>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</si>
  <si>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</si>
  <si>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</si>
  <si>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</si>
  <si>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</si>
  <si>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</si>
  <si>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</si>
  <si>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</si>
  <si>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</si>
  <si>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</si>
  <si>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</si>
  <si>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</si>
  <si>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</si>
  <si>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</si>
  <si>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</si>
  <si>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</si>
  <si>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</si>
  <si>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</si>
  <si>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</si>
  <si>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</si>
  <si>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</si>
  <si>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</si>
  <si>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</si>
  <si>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</si>
  <si>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</si>
  <si>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</si>
  <si>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</si>
  <si>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</si>
  <si>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</si>
  <si>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</si>
  <si>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</si>
  <si>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</si>
  <si>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</si>
  <si>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</si>
  <si>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</si>
  <si>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</si>
  <si>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</si>
  <si>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</si>
  <si>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</si>
  <si>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</si>
  <si>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</si>
  <si>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</si>
  <si>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</si>
  <si>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</si>
  <si>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</si>
  <si>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</si>
  <si>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</si>
  <si>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</si>
  <si>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</si>
  <si>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</si>
  <si>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</si>
  <si>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</si>
  <si>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</si>
  <si>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</si>
  <si>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</si>
  <si>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</si>
  <si>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</si>
  <si>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</si>
  <si>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</si>
  <si>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</si>
  <si>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</si>
  <si>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</si>
  <si>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</si>
  <si>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</si>
  <si>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</si>
  <si>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</si>
  <si>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</si>
  <si>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</si>
  <si>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</si>
  <si>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</si>
  <si>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</si>
  <si>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</si>
  <si>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</si>
  <si>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</si>
  <si>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</si>
  <si>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</si>
  <si>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</si>
  <si>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</si>
  <si>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</si>
  <si>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</si>
  <si>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</si>
  <si>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</si>
  <si>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</si>
  <si>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</si>
  <si>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</si>
  <si>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</si>
  <si>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</si>
  <si>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</si>
  <si>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</si>
  <si>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</si>
  <si>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</si>
  <si>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</si>
  <si>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</si>
  <si>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</si>
  <si>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</si>
  <si>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</si>
  <si>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</si>
  <si>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</si>
  <si>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</si>
  <si>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</si>
  <si>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</si>
  <si>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</si>
  <si>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</si>
  <si>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</si>
  <si>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</si>
  <si>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</si>
  <si>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</si>
  <si>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</si>
  <si>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</si>
  <si>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</si>
  <si>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</si>
  <si>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</si>
  <si>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</si>
  <si>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</si>
  <si>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</si>
  <si>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</si>
  <si>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</si>
  <si>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</si>
  <si>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</si>
  <si>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</si>
  <si>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</si>
  <si>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</si>
  <si>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</si>
  <si>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</si>
  <si>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</si>
  <si>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</si>
  <si>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</si>
  <si>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</si>
  <si>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</si>
  <si>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</si>
  <si>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</si>
  <si>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</si>
  <si>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</si>
  <si>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</si>
  <si>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</si>
  <si>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</si>
  <si>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</si>
  <si>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</si>
  <si>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</si>
  <si>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</si>
  <si>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</si>
  <si>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</si>
  <si>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</si>
  <si>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</si>
  <si>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</si>
  <si>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</si>
  <si>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</si>
  <si>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</si>
  <si>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</si>
  <si>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</si>
  <si>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</si>
  <si>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</si>
  <si>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</si>
  <si>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</si>
  <si>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</si>
  <si>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</si>
  <si>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</si>
  <si>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</si>
  <si>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</si>
  <si>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</si>
  <si>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</si>
  <si>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</si>
  <si>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</si>
  <si>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</si>
  <si>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</si>
  <si>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</si>
  <si>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</si>
  <si>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</si>
  <si>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</si>
  <si>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</si>
  <si>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</si>
  <si>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</si>
  <si>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</si>
  <si>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</si>
  <si>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</si>
  <si>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</si>
  <si>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</si>
  <si>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</si>
  <si>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</si>
  <si>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</si>
  <si>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</si>
  <si>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</si>
  <si>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</si>
  <si>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</si>
  <si>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</si>
  <si>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</si>
  <si>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</si>
  <si>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</si>
  <si>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</si>
  <si>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</si>
  <si>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</si>
  <si>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</si>
  <si>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</si>
  <si>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</si>
  <si>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</si>
  <si>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</si>
  <si>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</si>
  <si>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</si>
  <si>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</si>
  <si>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</si>
  <si>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</si>
  <si>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</si>
  <si>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</si>
  <si>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</si>
  <si>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</si>
  <si>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</si>
  <si>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</si>
  <si>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</si>
  <si>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</si>
  <si>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</si>
  <si>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</si>
  <si>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</si>
  <si>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</si>
  <si>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</si>
  <si>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</si>
  <si>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</si>
  <si>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</si>
  <si>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</si>
  <si>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</si>
  <si>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</si>
  <si>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</si>
  <si>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</si>
  <si>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</si>
  <si>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</si>
  <si>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</si>
  <si>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</si>
  <si>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</si>
  <si>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</si>
  <si>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</si>
  <si>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</si>
  <si>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</si>
  <si>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</si>
  <si>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</si>
  <si>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</si>
  <si>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</si>
  <si>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</si>
  <si>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</si>
  <si>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</si>
  <si>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</si>
  <si>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</si>
  <si>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</si>
  <si>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</si>
  <si>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</si>
  <si>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</si>
  <si>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</si>
  <si>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</si>
  <si>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</si>
  <si>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</si>
  <si>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</si>
  <si>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</si>
  <si>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</si>
  <si>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</si>
  <si>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</si>
  <si>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</si>
  <si>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</si>
  <si>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</si>
  <si>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</si>
  <si>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</si>
  <si>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</si>
  <si>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</si>
  <si>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</si>
  <si>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</si>
  <si>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</si>
  <si>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</si>
  <si>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</si>
  <si>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</si>
  <si>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</si>
  <si>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</si>
  <si>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</si>
  <si>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</si>
  <si>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</si>
  <si>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</si>
  <si>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</si>
  <si>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</si>
  <si>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</si>
  <si>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</si>
  <si>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</si>
  <si>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</si>
  <si>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</si>
  <si>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</si>
  <si>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</si>
  <si>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</si>
  <si>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</si>
  <si>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</si>
  <si>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</si>
  <si>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</si>
  <si>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</si>
  <si>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</si>
  <si>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</si>
  <si>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</si>
  <si>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</si>
  <si>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</si>
  <si>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</si>
  <si>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</si>
  <si>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</si>
  <si>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</si>
  <si>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</si>
  <si>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</si>
  <si>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</si>
  <si>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</si>
  <si>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</si>
  <si>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</si>
  <si>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</si>
  <si>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</si>
  <si>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</si>
  <si>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</si>
  <si>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</si>
  <si>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</si>
  <si>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</si>
  <si>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</si>
  <si>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</si>
  <si>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</si>
  <si>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</si>
  <si>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</si>
  <si>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</si>
  <si>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</si>
  <si>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</si>
  <si>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</si>
  <si>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</si>
  <si>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</si>
  <si>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</si>
  <si>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</si>
  <si>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</si>
  <si>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</si>
  <si>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</si>
  <si>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</si>
  <si>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</si>
  <si>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</si>
  <si>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</si>
  <si>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</si>
  <si>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</si>
  <si>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</si>
  <si>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</si>
  <si>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</si>
  <si>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</si>
  <si>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</si>
  <si>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</si>
  <si>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</si>
  <si>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</si>
  <si>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</si>
  <si>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</si>
  <si>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</si>
  <si>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</si>
  <si>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</si>
  <si>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</si>
  <si>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</si>
  <si>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</si>
  <si>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</si>
  <si>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</si>
  <si>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</si>
  <si>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</si>
  <si>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</si>
  <si>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</si>
  <si>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</si>
  <si>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</si>
  <si>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</si>
  <si>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</si>
  <si>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</si>
  <si>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</si>
  <si>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</si>
  <si>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</si>
  <si>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</si>
  <si>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</si>
  <si>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</si>
  <si>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</si>
  <si>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</si>
  <si>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</si>
  <si>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</si>
  <si>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</si>
  <si>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</si>
  <si>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</si>
  <si>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</si>
  <si>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</si>
  <si>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</si>
  <si>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</si>
  <si>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</si>
  <si>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</si>
  <si>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</si>
  <si>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</si>
  <si>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</si>
  <si>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</si>
  <si>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</si>
  <si>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</si>
  <si>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</si>
  <si>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</si>
  <si>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</si>
  <si>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</si>
  <si>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</si>
  <si>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</si>
  <si>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</si>
  <si>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</si>
  <si>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</si>
  <si>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</si>
  <si>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</si>
  <si>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</si>
  <si>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</si>
  <si>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</si>
  <si>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</si>
  <si>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</si>
  <si>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</si>
  <si>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</si>
  <si>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</si>
  <si>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</si>
  <si>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</si>
  <si>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</si>
  <si>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</si>
  <si>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</si>
  <si>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</si>
  <si>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</si>
  <si>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</si>
  <si>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</si>
  <si>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</si>
  <si>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</si>
  <si>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</si>
  <si>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</si>
  <si>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</si>
  <si>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</si>
  <si>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</si>
  <si>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</si>
  <si>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</si>
  <si>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</si>
  <si>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</si>
  <si>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</si>
  <si>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</si>
  <si>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</si>
  <si>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</si>
  <si>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</si>
  <si>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</si>
  <si>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</si>
  <si>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</si>
  <si>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</si>
  <si>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</si>
  <si>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</si>
  <si>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</si>
  <si>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</si>
  <si>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</si>
  <si>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</si>
  <si>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</si>
  <si>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</si>
  <si>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</si>
  <si>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</si>
  <si>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</si>
  <si>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</si>
  <si>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</si>
  <si>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</si>
  <si>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</si>
  <si>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</si>
  <si>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</si>
  <si>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</si>
  <si>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</si>
  <si>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</si>
  <si>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</si>
  <si>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</si>
  <si>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</si>
  <si>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</si>
  <si>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</si>
  <si>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</si>
  <si>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</si>
  <si>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</si>
  <si>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</si>
  <si>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</si>
  <si>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</si>
  <si>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</si>
  <si>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</si>
  <si>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</si>
  <si>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</si>
  <si>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</si>
  <si>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</si>
  <si>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</si>
  <si>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</si>
  <si>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</si>
  <si>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</si>
  <si>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</si>
  <si>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</si>
  <si>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</si>
  <si>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</si>
  <si>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</si>
  <si>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</si>
  <si>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</si>
  <si>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</si>
  <si>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</si>
  <si>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</si>
  <si>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</si>
  <si>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</si>
  <si>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</si>
  <si>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</si>
  <si>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</si>
  <si>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</si>
  <si>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</si>
  <si>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</si>
  <si>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</si>
  <si>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</si>
  <si>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</si>
  <si>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</si>
  <si>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</si>
  <si>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</si>
  <si>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</si>
  <si>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</si>
  <si>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</si>
  <si>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</si>
  <si>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</si>
  <si>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</si>
  <si>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</si>
  <si>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</si>
  <si>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</si>
  <si>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</si>
  <si>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</si>
  <si>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</si>
  <si>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</si>
  <si>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</si>
  <si>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</si>
  <si>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</si>
  <si>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</si>
  <si>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</si>
  <si>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</si>
  <si>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</si>
  <si>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</si>
  <si>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</si>
  <si>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</si>
  <si>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</si>
  <si>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</si>
  <si>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</si>
  <si>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</si>
  <si>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</si>
  <si>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</si>
  <si>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</si>
  <si>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</si>
  <si>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</si>
  <si>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</si>
  <si>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</si>
  <si>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</si>
  <si>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</si>
  <si>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</si>
  <si>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</si>
  <si>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</si>
  <si>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</si>
  <si>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</si>
  <si>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</si>
  <si>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</si>
  <si>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</si>
  <si>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</si>
  <si>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</si>
  <si>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</si>
  <si>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</si>
  <si>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</si>
  <si>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</si>
  <si>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</si>
  <si>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</si>
  <si>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</si>
  <si>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</si>
  <si>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</si>
  <si>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</si>
  <si>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</si>
  <si>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</si>
  <si>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</si>
  <si>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</si>
  <si>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</si>
  <si>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</si>
  <si>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</si>
  <si>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</si>
  <si>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</si>
  <si>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</si>
  <si>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</si>
  <si>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</si>
  <si>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</si>
  <si>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</si>
  <si>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</si>
  <si>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</si>
  <si>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</si>
  <si>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</si>
  <si>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</si>
  <si>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</si>
  <si>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</si>
  <si>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</si>
  <si>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</si>
  <si>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</si>
  <si>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</si>
  <si>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</si>
  <si>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</si>
  <si>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</si>
  <si>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</si>
  <si>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</si>
  <si>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</si>
  <si>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</si>
  <si>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</si>
  <si>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</si>
  <si>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</si>
  <si>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</si>
  <si>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</si>
  <si>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</si>
  <si>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</si>
  <si>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</si>
  <si>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</si>
  <si>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</si>
  <si>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</si>
  <si>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</si>
  <si>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</si>
  <si>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</si>
  <si>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</si>
  <si>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</si>
  <si>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</si>
  <si>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</si>
  <si>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</si>
  <si>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</si>
  <si>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</si>
  <si>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</si>
  <si>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</si>
  <si>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</si>
  <si>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</si>
  <si>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</si>
  <si>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</si>
  <si>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</si>
  <si>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</si>
  <si>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</si>
  <si>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</si>
  <si>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</si>
  <si>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</si>
  <si>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</si>
  <si>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</si>
  <si>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</si>
  <si>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</si>
  <si>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</si>
  <si>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</si>
  <si>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</si>
  <si>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</si>
  <si>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</si>
  <si>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</si>
  <si>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</si>
  <si>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</si>
  <si>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</si>
  <si>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</si>
  <si>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</si>
  <si>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</si>
  <si>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</si>
  <si>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</si>
  <si>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</si>
  <si>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</si>
  <si>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</si>
  <si>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</si>
  <si>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</si>
  <si>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</si>
  <si>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</si>
  <si>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</si>
  <si>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</si>
  <si>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</si>
  <si>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</si>
  <si>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</si>
  <si>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</si>
  <si>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</si>
  <si>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</si>
  <si>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</si>
  <si>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</si>
  <si>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</si>
  <si>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</si>
  <si>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</si>
  <si>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</si>
  <si>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</si>
  <si>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</si>
  <si>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</si>
  <si>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</si>
  <si>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</si>
  <si>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</si>
  <si>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</si>
  <si>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</si>
  <si>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</si>
  <si>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</si>
  <si>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</si>
  <si>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</si>
  <si>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</si>
  <si>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</si>
  <si>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</si>
  <si>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</si>
  <si>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</si>
  <si>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</si>
  <si>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</si>
  <si>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</si>
  <si>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</si>
  <si>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</si>
  <si>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</si>
  <si>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</si>
  <si>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</si>
  <si>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</si>
  <si>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</si>
  <si>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</si>
  <si>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</si>
  <si>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</si>
  <si>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</si>
  <si>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</si>
  <si>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</si>
  <si>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</si>
  <si>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</si>
  <si>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</si>
  <si>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</si>
  <si>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</si>
  <si>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</si>
  <si>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</si>
  <si>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</si>
  <si>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</si>
  <si>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</si>
  <si>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</si>
  <si>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</si>
  <si>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</si>
  <si>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</si>
  <si>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</si>
  <si>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</si>
  <si>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</si>
  <si>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</si>
  <si>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</si>
  <si>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</si>
  <si>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</si>
  <si>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</si>
  <si>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</si>
  <si>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</si>
  <si>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</si>
  <si>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</si>
  <si>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</si>
  <si>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</si>
  <si>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</si>
  <si>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</si>
  <si>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</si>
  <si>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</si>
  <si>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</si>
  <si>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</si>
  <si>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</si>
  <si>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</si>
  <si>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</si>
  <si>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</si>
  <si>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</si>
  <si>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</si>
  <si>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</si>
  <si>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</si>
  <si>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</si>
  <si>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</si>
  <si>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</si>
  <si>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</si>
  <si>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</si>
  <si>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</si>
  <si>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</si>
  <si>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</si>
  <si>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</si>
  <si>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</si>
  <si>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</si>
  <si>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</si>
  <si>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</si>
  <si>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</si>
  <si>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</si>
  <si>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</si>
  <si>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</si>
  <si>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</si>
  <si>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</si>
  <si>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</si>
  <si>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</si>
  <si>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</si>
  <si>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</si>
  <si>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</si>
  <si>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</si>
  <si>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</si>
  <si>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</si>
  <si>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</si>
  <si>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</si>
  <si>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</si>
  <si>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</si>
  <si>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</si>
  <si>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</si>
  <si>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</si>
  <si>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</si>
  <si>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</si>
  <si>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</si>
  <si>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</si>
  <si>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</si>
  <si>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</si>
  <si>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</si>
  <si>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</si>
  <si>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</si>
  <si>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</si>
  <si>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</si>
  <si>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</si>
  <si>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</si>
  <si>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</si>
  <si>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</si>
  <si>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</si>
  <si>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</si>
  <si>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</si>
  <si>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</si>
  <si>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</si>
  <si>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</si>
  <si>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</si>
  <si>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</si>
  <si>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</si>
  <si>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</si>
  <si>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</si>
  <si>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</si>
  <si>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</si>
  <si>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</si>
  <si>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</si>
  <si>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</si>
  <si>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</si>
  <si>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</si>
  <si>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</si>
  <si>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</si>
  <si>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</si>
  <si>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</si>
  <si>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</si>
  <si>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</si>
  <si>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</si>
  <si>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</si>
  <si>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</si>
  <si>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</si>
  <si>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</si>
  <si>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</si>
  <si>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</si>
  <si>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</si>
  <si>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</si>
  <si>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</si>
  <si>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</si>
  <si>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</si>
  <si>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</si>
  <si>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</si>
  <si>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</si>
  <si>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</si>
  <si>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</si>
  <si>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</si>
  <si>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</si>
  <si>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</si>
  <si>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</si>
  <si>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</si>
  <si>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</si>
  <si>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</si>
  <si>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</si>
  <si>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</si>
  <si>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</si>
  <si>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</si>
  <si>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</si>
  <si>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</si>
  <si>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</si>
  <si>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</si>
  <si>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</si>
  <si>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</si>
  <si>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</si>
  <si>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</si>
  <si>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</si>
  <si>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</si>
  <si>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</si>
  <si>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</si>
  <si>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</si>
  <si>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</si>
  <si>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</si>
  <si>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</si>
  <si>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</si>
  <si>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</si>
  <si>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</si>
  <si>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</si>
  <si>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</si>
  <si>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</si>
  <si>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</si>
  <si>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</si>
  <si>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</si>
  <si>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</si>
  <si>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</si>
  <si>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</si>
  <si>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</si>
  <si>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</si>
  <si>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</si>
  <si>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</si>
  <si>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</si>
  <si>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</si>
  <si>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</si>
  <si>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</si>
  <si>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</si>
  <si>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</si>
  <si>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</si>
  <si>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</si>
  <si>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</si>
  <si>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</si>
  <si>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</si>
  <si>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</si>
  <si>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</si>
  <si>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</si>
  <si>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</si>
  <si>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</si>
  <si>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</si>
  <si>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</si>
  <si>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</si>
  <si>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</si>
  <si>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</si>
  <si>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</si>
  <si>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</si>
  <si>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</si>
  <si>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</si>
  <si>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</si>
  <si>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</si>
  <si>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</si>
  <si>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</si>
  <si>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</si>
  <si>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</si>
  <si>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</si>
  <si>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</si>
  <si>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</si>
  <si>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</si>
  <si>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</si>
  <si>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</si>
  <si>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</si>
  <si>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</si>
  <si>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</si>
  <si>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</si>
  <si>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</si>
  <si>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</si>
  <si>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</si>
  <si>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</si>
  <si>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</si>
  <si>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</si>
  <si>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</si>
  <si>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</si>
  <si>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</si>
  <si>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</si>
  <si>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</si>
  <si>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</si>
  <si>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</si>
  <si>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</si>
  <si>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</si>
  <si>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</si>
  <si>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</si>
  <si>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</si>
  <si>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</si>
  <si>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</si>
  <si>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</si>
  <si>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</si>
  <si>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</si>
  <si>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</si>
  <si>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</si>
  <si>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</si>
  <si>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</si>
  <si>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</si>
  <si>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</si>
  <si>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</si>
  <si>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</si>
  <si>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</si>
  <si>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</si>
  <si>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</si>
  <si>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</si>
  <si>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</si>
  <si>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</si>
  <si>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</si>
  <si>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</si>
  <si>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</si>
  <si>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</si>
  <si>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</si>
  <si>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</si>
  <si>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</si>
  <si>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</si>
  <si>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</si>
  <si>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</si>
  <si>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</si>
  <si>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</si>
  <si>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</si>
  <si>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</si>
  <si>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</si>
  <si>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</si>
  <si>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</si>
  <si>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</si>
  <si>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</si>
  <si>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</si>
  <si>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</si>
  <si>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</si>
  <si>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</si>
  <si>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</si>
  <si>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</si>
  <si>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</si>
  <si>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</si>
  <si>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</si>
  <si>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</si>
  <si>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</si>
  <si>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</si>
  <si>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</si>
  <si>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</si>
  <si>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</si>
  <si>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</si>
  <si>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</si>
  <si>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</si>
  <si>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</si>
  <si>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</si>
  <si>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</si>
  <si>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</si>
  <si>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</si>
  <si>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</si>
  <si>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</si>
  <si>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</si>
  <si>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</si>
  <si>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</si>
  <si>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</si>
  <si>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</si>
  <si>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</si>
  <si>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</si>
  <si>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</si>
  <si>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</si>
  <si>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</si>
  <si>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</si>
  <si>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</si>
  <si>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</si>
  <si>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</si>
  <si>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</si>
  <si>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</si>
  <si>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</si>
  <si>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</si>
  <si>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</si>
  <si>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</si>
  <si>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</si>
  <si>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</si>
  <si>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</si>
  <si>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</si>
  <si>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</si>
  <si>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</si>
  <si>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</si>
  <si>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</si>
  <si>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</si>
  <si>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</si>
  <si>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</si>
  <si>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</si>
  <si>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</si>
  <si>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</si>
  <si>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</si>
  <si>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</si>
  <si>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</si>
  <si>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</si>
  <si>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</si>
  <si>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</si>
  <si>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</si>
  <si>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</si>
  <si>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</si>
  <si>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</si>
  <si>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</si>
  <si>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</si>
  <si>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</si>
  <si>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</si>
  <si>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</si>
  <si>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</si>
  <si>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</si>
  <si>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</si>
  <si>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</si>
  <si>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</si>
  <si>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</si>
  <si>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</si>
  <si>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</si>
  <si>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</si>
  <si>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</si>
  <si>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</si>
  <si>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</si>
  <si>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</si>
  <si>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</si>
  <si>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</si>
  <si>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</si>
  <si>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</si>
  <si>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</si>
  <si>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</si>
  <si>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</si>
  <si>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</si>
  <si>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</si>
  <si>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</si>
  <si>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</si>
  <si>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</si>
  <si>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</si>
  <si>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</si>
  <si>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</si>
  <si>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</si>
  <si>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</si>
  <si>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</si>
  <si>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</si>
  <si>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</si>
  <si>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</si>
  <si>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</si>
  <si>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</si>
  <si>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</si>
  <si>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</si>
  <si>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</si>
  <si>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</si>
  <si>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</si>
  <si>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</si>
  <si>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</si>
  <si>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</si>
  <si>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</si>
  <si>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</si>
  <si>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</si>
  <si>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</si>
  <si>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</si>
  <si>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</si>
  <si>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</si>
  <si>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</si>
  <si>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</si>
  <si>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</si>
  <si>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</si>
  <si>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</si>
  <si>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</si>
  <si>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</si>
  <si>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</si>
  <si>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</si>
  <si>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</si>
  <si>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</si>
  <si>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</si>
  <si>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</si>
  <si>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</si>
  <si>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</si>
  <si>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</si>
  <si>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</si>
  <si>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</si>
  <si>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</si>
  <si>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</si>
  <si>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</si>
  <si>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</si>
  <si>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</si>
  <si>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</si>
  <si>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</si>
  <si>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</si>
  <si>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</si>
  <si>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</si>
  <si>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</si>
  <si>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</si>
  <si>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</si>
  <si>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</si>
  <si>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</si>
  <si>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</si>
  <si>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</si>
  <si>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</si>
  <si>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</si>
  <si>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</si>
  <si>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</si>
  <si>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</si>
  <si>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</si>
  <si>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</si>
  <si>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</si>
  <si>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</si>
  <si>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</si>
  <si>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</si>
  <si>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</si>
  <si>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</si>
  <si>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</si>
  <si>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</si>
  <si>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</si>
  <si>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</si>
  <si>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</si>
  <si>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</si>
  <si>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</si>
  <si>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</si>
  <si>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</si>
  <si>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</si>
  <si>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</si>
  <si>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</si>
  <si>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</si>
  <si>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</si>
  <si>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</si>
  <si>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</si>
  <si>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</si>
  <si>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</si>
  <si>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</si>
  <si>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</si>
  <si>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</si>
  <si>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</si>
  <si>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</si>
  <si>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</si>
  <si>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</si>
  <si>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</si>
  <si>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</si>
  <si>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</si>
  <si>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</si>
  <si>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</si>
  <si>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</si>
  <si>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</si>
  <si>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</si>
  <si>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</si>
  <si>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</si>
  <si>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</si>
  <si>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</si>
  <si>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</si>
  <si>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</si>
  <si>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</si>
  <si>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</si>
  <si>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</si>
  <si>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</si>
  <si>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</si>
  <si>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</si>
  <si>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</si>
  <si>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</si>
  <si>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</si>
  <si>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</si>
  <si>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</si>
  <si>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</si>
  <si>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</si>
  <si>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</si>
  <si>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</si>
  <si>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</si>
  <si>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</si>
  <si>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</si>
  <si>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</si>
  <si>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</si>
  <si>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</si>
  <si>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</si>
  <si>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</si>
  <si>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</si>
  <si>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</si>
  <si>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</si>
  <si>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</si>
  <si>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</si>
  <si>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</si>
  <si>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</si>
  <si>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</si>
  <si>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</si>
  <si>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</si>
  <si>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</si>
  <si>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</si>
  <si>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</si>
  <si>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</si>
  <si>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</si>
  <si>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</si>
  <si>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</si>
  <si>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</si>
  <si>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</si>
  <si>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</si>
  <si>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</si>
  <si>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</si>
  <si>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</si>
  <si>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</si>
  <si>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</si>
  <si>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</si>
  <si>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</si>
  <si>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</si>
  <si>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</si>
  <si>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</si>
  <si>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</si>
  <si>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</si>
  <si>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</si>
  <si>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</si>
  <si>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</si>
  <si>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</si>
  <si>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</si>
  <si>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</si>
  <si>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</si>
  <si>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</si>
  <si>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</si>
  <si>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</si>
  <si>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</si>
  <si>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</si>
  <si>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</si>
  <si>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</si>
  <si>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</si>
  <si>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</si>
  <si>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</si>
  <si>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</si>
  <si>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</si>
  <si>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</si>
  <si>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</si>
  <si>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</si>
  <si>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</si>
  <si>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</si>
  <si>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</si>
  <si>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</si>
  <si>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</si>
  <si>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</si>
  <si>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</si>
  <si>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</si>
  <si>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</si>
  <si>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</si>
  <si>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</si>
  <si>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</si>
  <si>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</si>
  <si>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</si>
  <si>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</si>
  <si>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</si>
  <si>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</si>
  <si>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</si>
  <si>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</si>
  <si>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</si>
  <si>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</si>
  <si>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</si>
  <si>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</si>
  <si>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</si>
  <si>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</si>
  <si>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</si>
  <si>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</si>
  <si>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</si>
  <si>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</si>
  <si>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</si>
  <si>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</si>
  <si>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</si>
  <si>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</si>
  <si>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</si>
  <si>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</si>
  <si>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</si>
  <si>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</si>
  <si>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</si>
  <si>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</si>
  <si>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</si>
  <si>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</si>
  <si>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</si>
  <si>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</si>
  <si>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</si>
  <si>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</si>
  <si>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</si>
  <si>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</si>
  <si>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</si>
  <si>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</si>
  <si>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</si>
  <si>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</si>
  <si>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</si>
  <si>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</si>
  <si>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</si>
  <si>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</si>
  <si>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</si>
  <si>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</si>
  <si>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</si>
  <si>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</si>
  <si>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</si>
  <si>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</si>
  <si>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</si>
  <si>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</si>
  <si>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</si>
  <si>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</si>
  <si>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</si>
  <si>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</si>
  <si>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</si>
  <si>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</si>
  <si>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</si>
  <si>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</si>
  <si>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</si>
  <si>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</si>
  <si>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</si>
  <si>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</si>
  <si>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</si>
  <si>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</si>
  <si>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</si>
  <si>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</si>
  <si>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</si>
  <si>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</si>
  <si>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</si>
  <si>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</si>
  <si>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</si>
  <si>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</si>
  <si>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</si>
  <si>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</si>
  <si>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</si>
  <si>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</si>
  <si>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</si>
  <si>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</si>
  <si>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</si>
  <si>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</si>
  <si>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</si>
  <si>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</si>
  <si>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</si>
  <si>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</si>
  <si>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</si>
  <si>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</si>
  <si>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</si>
  <si>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</si>
  <si>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</si>
  <si>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</si>
  <si>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</si>
  <si>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</si>
  <si>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</si>
  <si>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</si>
  <si>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</si>
  <si>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</si>
  <si>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</si>
  <si>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</si>
  <si>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</si>
  <si>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</si>
  <si>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</si>
  <si>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</si>
  <si>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</si>
  <si>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</si>
  <si>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</si>
  <si>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</si>
  <si>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</si>
  <si>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</si>
  <si>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</si>
  <si>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</si>
  <si>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</si>
  <si>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</si>
  <si>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</si>
  <si>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</si>
  <si>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</si>
  <si>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</si>
  <si>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</si>
  <si>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</si>
  <si>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</si>
  <si>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</si>
  <si>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</si>
  <si>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</si>
  <si>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</si>
  <si>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</si>
  <si>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</si>
  <si>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</si>
  <si>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</si>
  <si>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</si>
  <si>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</si>
  <si>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</si>
  <si>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</si>
  <si>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</si>
  <si>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</si>
  <si>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</si>
  <si>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</si>
  <si>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</si>
  <si>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</si>
  <si>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</si>
  <si>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</si>
  <si>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</si>
  <si>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</si>
  <si>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</si>
  <si>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</si>
  <si>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</si>
  <si>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</si>
  <si>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</si>
  <si>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</si>
  <si>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</si>
  <si>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</si>
  <si>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</si>
  <si>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</si>
  <si>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</si>
  <si>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</si>
  <si>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</si>
  <si>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</si>
  <si>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</si>
  <si>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</si>
  <si>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</si>
  <si>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</si>
  <si>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</si>
  <si>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</si>
  <si>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</si>
  <si>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</si>
  <si>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</si>
  <si>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</si>
  <si>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</si>
  <si>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</si>
  <si>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</si>
  <si>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</si>
  <si>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</si>
  <si>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</si>
  <si>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</si>
  <si>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</si>
  <si>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</si>
  <si>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</si>
  <si>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</si>
  <si>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</si>
  <si>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</si>
  <si>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</si>
  <si>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</si>
  <si>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</si>
  <si>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</si>
  <si>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</si>
  <si>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</si>
  <si>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</si>
  <si>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</si>
  <si>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</si>
  <si>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</si>
  <si>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</si>
  <si>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</si>
  <si>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</si>
  <si>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</si>
  <si>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</si>
  <si>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</si>
  <si>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</si>
  <si>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</si>
  <si>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</si>
  <si>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</si>
  <si>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</si>
  <si>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</si>
  <si>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</si>
  <si>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</si>
  <si>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</si>
  <si>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</si>
  <si>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</si>
  <si>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</si>
  <si>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</si>
  <si>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</si>
  <si>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</si>
  <si>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</si>
  <si>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</si>
  <si>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</si>
  <si>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</si>
  <si>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</si>
  <si>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</si>
  <si>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</si>
  <si>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</si>
  <si>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</si>
  <si>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</si>
  <si>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</si>
  <si>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</si>
  <si>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</si>
  <si>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</si>
  <si>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</si>
  <si>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</si>
  <si>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</si>
  <si>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</si>
  <si>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</si>
  <si>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</si>
  <si>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</si>
  <si>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</si>
  <si>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</si>
  <si>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</si>
  <si>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</si>
  <si>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</si>
  <si>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</si>
  <si>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</si>
  <si>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</si>
  <si>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</si>
  <si>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</si>
  <si>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</si>
  <si>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</si>
  <si>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</si>
  <si>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</si>
  <si>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</si>
  <si>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</si>
  <si>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</si>
  <si>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</si>
  <si>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</si>
  <si>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</si>
  <si>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</si>
  <si>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</si>
  <si>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</si>
  <si>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</si>
  <si>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</si>
  <si>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</si>
  <si>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</si>
  <si>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</si>
  <si>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</si>
  <si>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</si>
  <si>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</si>
  <si>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</si>
  <si>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</si>
  <si>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</si>
  <si>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</si>
  <si>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</si>
  <si>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</si>
  <si>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</si>
  <si>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</si>
  <si>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</si>
  <si>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</si>
  <si>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</si>
  <si>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</si>
  <si>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</si>
  <si>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</si>
  <si>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</si>
  <si>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</si>
  <si>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</si>
  <si>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</si>
  <si>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</si>
  <si>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</si>
  <si>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</si>
  <si>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</si>
  <si>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</si>
  <si>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</si>
  <si>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</si>
  <si>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</si>
  <si>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</si>
  <si>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</si>
  <si>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</si>
  <si>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</si>
  <si>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</si>
  <si>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</si>
  <si>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</si>
  <si>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</si>
  <si>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</si>
  <si>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</si>
  <si>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</si>
  <si>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</si>
  <si>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</si>
  <si>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</si>
  <si>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</si>
  <si>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</si>
  <si>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</si>
  <si>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</si>
  <si>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</si>
  <si>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</si>
  <si>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</si>
  <si>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</si>
  <si>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</si>
  <si>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</si>
  <si>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</si>
  <si>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</si>
  <si>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</si>
  <si>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</si>
  <si>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</si>
  <si>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</si>
  <si>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</si>
  <si>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</si>
  <si>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</si>
  <si>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</si>
  <si>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</si>
  <si>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</si>
  <si>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</si>
  <si>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</si>
  <si>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</si>
  <si>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</si>
  <si>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</si>
  <si>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</si>
  <si>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</si>
  <si>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</si>
  <si>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</si>
  <si>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</si>
  <si>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</si>
  <si>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</si>
  <si>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</si>
  <si>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</si>
  <si>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</si>
  <si>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</si>
  <si>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</si>
  <si>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</si>
  <si>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</si>
  <si>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</si>
  <si>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</si>
  <si>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</si>
  <si>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</si>
  <si>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</si>
  <si>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</si>
  <si>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</si>
  <si>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</si>
  <si>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</si>
  <si>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</si>
  <si>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</si>
  <si>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</si>
  <si>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</si>
  <si>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</si>
  <si>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</si>
  <si>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</si>
  <si>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</si>
  <si>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</si>
  <si>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</si>
  <si>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</si>
  <si>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</si>
  <si>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</si>
  <si>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</si>
  <si>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</si>
  <si>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</si>
  <si>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</si>
  <si>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</si>
  <si>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</si>
  <si>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</si>
  <si>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</si>
  <si>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</si>
  <si>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</si>
  <si>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</si>
  <si>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</si>
  <si>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</si>
  <si>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</si>
  <si>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</si>
  <si>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</si>
  <si>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</si>
  <si>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</si>
  <si>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</si>
  <si>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</si>
  <si>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</si>
  <si>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</si>
  <si>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</si>
  <si>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</si>
  <si>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</si>
  <si>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</si>
  <si>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</si>
  <si>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</si>
  <si>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</si>
  <si>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</si>
  <si>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</si>
  <si>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</si>
  <si>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</si>
  <si>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</si>
  <si>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</si>
  <si>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</si>
  <si>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</si>
  <si>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</si>
  <si>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</si>
  <si>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</si>
  <si>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</si>
  <si>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</si>
  <si>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</si>
  <si>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</si>
  <si>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</si>
  <si>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</si>
  <si>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</si>
  <si>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</si>
  <si>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</si>
  <si>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</si>
  <si>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</si>
  <si>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</si>
  <si>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</si>
  <si>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</si>
  <si>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</si>
  <si>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</si>
  <si>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</si>
  <si>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</si>
  <si>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</si>
  <si>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</si>
  <si>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</si>
  <si>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</si>
  <si>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</si>
  <si>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</si>
  <si>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</si>
  <si>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</si>
  <si>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</si>
  <si>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</si>
  <si>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</si>
  <si>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</si>
  <si>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</si>
  <si>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</si>
  <si>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</si>
  <si>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</si>
  <si>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</si>
  <si>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</si>
  <si>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</si>
  <si>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</si>
  <si>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</si>
  <si>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</si>
  <si>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</si>
  <si>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</si>
  <si>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</si>
  <si>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</si>
  <si>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</si>
  <si>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</si>
  <si>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</si>
  <si>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</si>
  <si>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</si>
  <si>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</si>
  <si>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</si>
  <si>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</si>
  <si>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</si>
  <si>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</si>
  <si>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</si>
  <si>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</si>
  <si>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</si>
  <si>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</si>
  <si>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</si>
  <si>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</si>
  <si>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</si>
  <si>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</si>
  <si>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</si>
  <si>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</si>
  <si>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</si>
  <si>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</si>
  <si>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</si>
  <si>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</si>
  <si>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</si>
  <si>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</si>
  <si>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</si>
  <si>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</si>
  <si>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</si>
  <si>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</si>
  <si>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</si>
  <si>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</si>
  <si>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</si>
  <si>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</si>
  <si>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</si>
  <si>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</si>
  <si>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</si>
  <si>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</si>
  <si>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</si>
  <si>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</si>
  <si>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</si>
  <si>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</si>
  <si>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</si>
  <si>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</si>
  <si>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</si>
  <si>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</si>
  <si>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</si>
  <si>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</si>
  <si>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</si>
  <si>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</si>
  <si>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</si>
  <si>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</si>
  <si>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</si>
  <si>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</si>
  <si>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</si>
  <si>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</si>
  <si>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</si>
  <si>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</si>
  <si>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</si>
  <si>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</si>
  <si>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</si>
  <si>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</si>
  <si>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</si>
  <si>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</si>
  <si>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</si>
  <si>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</si>
  <si>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</si>
  <si>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</si>
  <si>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</si>
  <si>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</si>
  <si>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</si>
  <si>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</si>
  <si>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</si>
  <si>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</si>
  <si>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</si>
  <si>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</si>
  <si>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</si>
  <si>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</si>
  <si>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</si>
  <si>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</si>
  <si>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</si>
  <si>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</si>
  <si>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</si>
  <si>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</si>
  <si>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</si>
  <si>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</si>
  <si>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</si>
  <si>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</si>
  <si>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</si>
  <si>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</si>
  <si>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</si>
  <si>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</si>
  <si>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</si>
  <si>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</si>
  <si>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</si>
  <si>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</si>
  <si>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</si>
  <si>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</si>
  <si>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</si>
  <si>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</si>
  <si>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</si>
  <si>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</si>
  <si>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</si>
  <si>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</si>
  <si>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</si>
  <si>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</si>
  <si>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</si>
  <si>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</si>
  <si>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</si>
  <si>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</si>
  <si>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</si>
  <si>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</si>
  <si>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</si>
  <si>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</si>
  <si>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</si>
  <si>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</si>
  <si>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</si>
  <si>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</si>
  <si>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</si>
  <si>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</si>
  <si>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</si>
  <si>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</si>
  <si>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</si>
  <si>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</si>
  <si>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</si>
  <si>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</si>
  <si>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</si>
  <si>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</si>
  <si>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</si>
  <si>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</si>
  <si>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</si>
  <si>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</si>
  <si>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</si>
  <si>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</si>
  <si>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</si>
  <si>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</si>
  <si>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</si>
  <si>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</si>
  <si>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</si>
  <si>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</si>
  <si>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</si>
  <si>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</si>
  <si>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</si>
  <si>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</si>
  <si>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</si>
  <si>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</si>
  <si>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</si>
  <si>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</si>
  <si>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</si>
  <si>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</si>
  <si>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</si>
  <si>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</si>
  <si>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</si>
  <si>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</si>
  <si>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</si>
  <si>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</si>
  <si>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</si>
  <si>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</si>
  <si>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</si>
  <si>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</si>
  <si>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</si>
  <si>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</si>
  <si>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</si>
  <si>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</si>
  <si>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</si>
  <si>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</si>
  <si>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</si>
  <si>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</si>
  <si>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</si>
  <si>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</si>
  <si>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</si>
  <si>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</si>
  <si>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</si>
  <si>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</si>
  <si>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</si>
  <si>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</si>
  <si>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</si>
  <si>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</si>
  <si>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</si>
  <si>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</si>
  <si>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</si>
  <si>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</si>
  <si>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</si>
  <si>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</si>
  <si>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</si>
  <si>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</si>
  <si>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</si>
  <si>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</si>
  <si>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</si>
  <si>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</si>
  <si>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</si>
  <si>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</si>
  <si>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</si>
  <si>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</si>
  <si>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</si>
  <si>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</si>
  <si>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</si>
  <si>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</si>
  <si>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</si>
  <si>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</si>
  <si>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</si>
  <si>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</si>
  <si>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</si>
  <si>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</si>
  <si>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</si>
  <si>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</si>
  <si>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</si>
  <si>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</si>
  <si>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</si>
  <si>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</si>
  <si>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</si>
  <si>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</si>
  <si>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</si>
  <si>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</si>
  <si>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</si>
  <si>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</si>
  <si>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</si>
  <si>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</si>
  <si>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</si>
  <si>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</si>
  <si>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</si>
  <si>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</si>
  <si>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</si>
  <si>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</si>
  <si>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</si>
  <si>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</si>
  <si>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</si>
  <si>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</si>
  <si>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</si>
  <si>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</si>
  <si>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</si>
  <si>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</si>
  <si>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</si>
  <si>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</si>
  <si>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</si>
  <si>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</si>
  <si>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</si>
  <si>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</si>
  <si>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</si>
  <si>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</si>
  <si>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</si>
  <si>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</si>
  <si>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</si>
  <si>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</si>
  <si>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</si>
  <si>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</si>
  <si>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</si>
  <si>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</si>
  <si>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</si>
  <si>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</si>
  <si>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</si>
  <si>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</si>
  <si>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</si>
  <si>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</si>
  <si>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</si>
  <si>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</si>
  <si>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</si>
  <si>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</si>
  <si>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</si>
  <si>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</si>
  <si>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</si>
  <si>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</si>
  <si>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</si>
  <si>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</si>
  <si>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</si>
  <si>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</si>
  <si>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</si>
  <si>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</si>
  <si>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</si>
  <si>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</si>
  <si>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</si>
  <si>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</si>
  <si>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</si>
  <si>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</si>
  <si>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</si>
  <si>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</si>
  <si>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</si>
  <si>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</si>
  <si>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</si>
  <si>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</si>
  <si>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</si>
  <si>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</si>
  <si>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</si>
  <si>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</si>
  <si>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</si>
  <si>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</si>
  <si>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</si>
  <si>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</si>
  <si>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</si>
  <si>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</si>
  <si>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</si>
  <si>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</si>
  <si>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</si>
  <si>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</si>
  <si>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</si>
  <si>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</si>
  <si>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</si>
  <si>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</si>
  <si>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</si>
  <si>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</si>
  <si>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</si>
  <si>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</si>
  <si>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</si>
  <si>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</si>
  <si>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</si>
  <si>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</si>
  <si>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</si>
  <si>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</si>
  <si>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</si>
  <si>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</si>
  <si>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</si>
  <si>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</si>
  <si>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</si>
  <si>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</si>
  <si>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</si>
  <si>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</si>
  <si>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</si>
  <si>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</si>
  <si>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</si>
  <si>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</si>
  <si>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</si>
  <si>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</si>
  <si>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</si>
  <si>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</si>
  <si>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</si>
  <si>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</si>
  <si>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</si>
  <si>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</si>
  <si>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</si>
  <si>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</si>
  <si>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</si>
  <si>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</si>
  <si>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</si>
  <si>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</si>
  <si>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</si>
  <si>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</si>
  <si>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</si>
  <si>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</si>
  <si>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</si>
  <si>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</si>
  <si>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</si>
  <si>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</si>
  <si>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</si>
  <si>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</si>
  <si>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</si>
  <si>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</si>
  <si>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</si>
  <si>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</si>
  <si>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</si>
  <si>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</si>
  <si>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</si>
  <si>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</si>
  <si>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</si>
  <si>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</si>
  <si>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</si>
  <si>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</si>
  <si>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</si>
  <si>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</si>
  <si>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</si>
  <si>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</si>
  <si>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</si>
  <si>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</si>
  <si>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</si>
  <si>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</si>
  <si>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</si>
  <si>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</si>
  <si>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</si>
  <si>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</si>
  <si>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</si>
  <si>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</si>
  <si>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</si>
  <si>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</si>
  <si>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</si>
  <si>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</si>
  <si>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</si>
  <si>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</si>
  <si>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</si>
  <si>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</si>
  <si>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</si>
  <si>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</si>
  <si>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</si>
  <si>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</si>
  <si>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</si>
  <si>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</si>
  <si>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</si>
  <si>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</si>
  <si>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</si>
  <si>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</si>
  <si>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</si>
  <si>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</si>
  <si>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</si>
  <si>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</si>
  <si>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</si>
  <si>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</si>
  <si>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</si>
  <si>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</si>
  <si>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</si>
  <si>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</si>
  <si>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</si>
  <si>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</si>
  <si>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</si>
  <si>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</si>
  <si>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</si>
  <si>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</si>
  <si>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</si>
  <si>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</si>
  <si>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</si>
  <si>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</si>
  <si>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</si>
  <si>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</si>
  <si>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</si>
  <si>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</si>
  <si>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</si>
  <si>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</si>
  <si>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</si>
  <si>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</si>
  <si>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</si>
  <si>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</si>
  <si>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</si>
  <si>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</si>
  <si>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</si>
  <si>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</si>
  <si>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</si>
  <si>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</si>
  <si>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</si>
  <si>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</si>
  <si>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</si>
  <si>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</si>
  <si>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</si>
  <si>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</si>
  <si>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</si>
  <si>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</si>
  <si>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</si>
  <si>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</si>
  <si>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</si>
  <si>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</si>
  <si>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</si>
  <si>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</si>
  <si>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</si>
  <si>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</si>
  <si>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</si>
  <si>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</si>
  <si>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</si>
  <si>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</si>
  <si>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</si>
  <si>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</si>
  <si>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</si>
  <si>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</si>
  <si>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</si>
  <si>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</si>
  <si>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</si>
  <si>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</si>
  <si>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</si>
  <si>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</si>
  <si>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</si>
  <si>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</si>
  <si>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</si>
  <si>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</si>
  <si>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</si>
  <si>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</si>
  <si>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</si>
  <si>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</si>
  <si>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</si>
  <si>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</si>
  <si>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</si>
  <si>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</si>
  <si>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</si>
  <si>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</si>
  <si>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</si>
  <si>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</si>
  <si>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</si>
  <si>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</si>
  <si>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</si>
  <si>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</si>
  <si>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</si>
  <si>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</si>
  <si>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</si>
  <si>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</si>
  <si>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</si>
  <si>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</si>
  <si>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</si>
  <si>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</si>
  <si>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</si>
  <si>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</si>
  <si>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</si>
  <si>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</si>
  <si>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</si>
  <si>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</si>
  <si>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</si>
  <si>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</si>
  <si>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</si>
  <si>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</si>
  <si>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</si>
  <si>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</si>
  <si>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</si>
  <si>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</si>
  <si>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</si>
  <si>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</si>
  <si>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</si>
  <si>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</si>
  <si>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</si>
  <si>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</si>
  <si>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</si>
  <si>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</si>
  <si>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</si>
  <si>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</si>
  <si>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</si>
  <si>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</si>
  <si>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</si>
  <si>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</si>
  <si>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</si>
  <si>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</si>
  <si>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</si>
  <si>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</si>
  <si>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</si>
  <si>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</si>
  <si>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</si>
  <si>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</si>
  <si>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</si>
  <si>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</si>
  <si>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</si>
  <si>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</si>
  <si>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</si>
  <si>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</si>
  <si>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</si>
  <si>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</si>
  <si>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</si>
  <si>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</si>
  <si>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</si>
  <si>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</si>
  <si>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</si>
  <si>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</si>
  <si>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</si>
  <si>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</si>
  <si>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</si>
  <si>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</si>
  <si>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</si>
  <si>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</si>
  <si>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</si>
  <si>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</si>
  <si>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</si>
  <si>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</si>
  <si>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</si>
  <si>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</si>
  <si>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</si>
  <si>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</si>
  <si>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</si>
  <si>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</si>
  <si>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</si>
  <si>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</si>
  <si>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</si>
  <si>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</si>
  <si>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</si>
  <si>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</si>
  <si>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</si>
  <si>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</si>
  <si>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</si>
  <si>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</si>
  <si>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</si>
  <si>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</si>
  <si>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</si>
  <si>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</si>
  <si>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</si>
  <si>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</si>
  <si>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</si>
  <si>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</si>
  <si>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</si>
  <si>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</si>
  <si>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</si>
  <si>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</si>
  <si>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</si>
  <si>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</si>
  <si>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</si>
  <si>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</si>
  <si>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</si>
  <si>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</si>
  <si>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</si>
  <si>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</si>
  <si>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</si>
  <si>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</si>
  <si>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</si>
  <si>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</si>
  <si>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</si>
  <si>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</si>
  <si>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</si>
  <si>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</si>
  <si>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</si>
  <si>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</si>
  <si>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</si>
  <si>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</si>
  <si>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</si>
  <si>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</si>
  <si>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</si>
  <si>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</si>
  <si>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</si>
  <si>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</si>
  <si>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</si>
  <si>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</si>
  <si>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</si>
  <si>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</si>
  <si>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</si>
  <si>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</si>
  <si>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</si>
  <si>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</si>
  <si>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</si>
  <si>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</si>
  <si>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</si>
  <si>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</si>
  <si>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</si>
  <si>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</si>
  <si>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</si>
  <si>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</si>
  <si>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</si>
  <si>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</si>
  <si>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</si>
  <si>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</si>
  <si>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</si>
  <si>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</si>
  <si>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</si>
  <si>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</si>
  <si>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</si>
  <si>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</si>
  <si>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</si>
  <si>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</si>
  <si>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</si>
  <si>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</si>
  <si>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</si>
  <si>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</si>
  <si>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</si>
  <si>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</si>
  <si>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</si>
  <si>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</si>
  <si>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</si>
  <si>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</si>
  <si>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</si>
  <si>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</si>
  <si>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</si>
  <si>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</si>
  <si>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</si>
  <si>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</si>
  <si>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</si>
  <si>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</si>
  <si>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</si>
  <si>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</si>
  <si>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</si>
  <si>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</si>
  <si>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</si>
  <si>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</si>
  <si>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</si>
  <si>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</si>
  <si>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</si>
  <si>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</si>
  <si>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</si>
  <si>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</si>
  <si>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</si>
  <si>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</si>
  <si>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</si>
  <si>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</si>
  <si>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</si>
  <si>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</si>
  <si>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</si>
  <si>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</si>
  <si>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</si>
  <si>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</si>
  <si>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</si>
  <si>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</si>
  <si>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</si>
  <si>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</si>
  <si>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</si>
  <si>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</si>
  <si>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</si>
  <si>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</si>
  <si>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</si>
  <si>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</si>
  <si>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</si>
  <si>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</si>
  <si>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</si>
  <si>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</si>
  <si>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</si>
  <si>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</si>
  <si>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</si>
  <si>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</si>
  <si>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</si>
  <si>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</si>
  <si>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</si>
  <si>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</si>
  <si>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</si>
  <si>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</si>
  <si>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</si>
  <si>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</si>
  <si>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</si>
  <si>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</si>
  <si>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</si>
  <si>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</si>
  <si>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</si>
  <si>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</si>
  <si>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</si>
  <si>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</si>
  <si>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</si>
  <si>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</si>
  <si>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</si>
  <si>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</si>
  <si>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</si>
  <si>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</si>
  <si>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</si>
  <si>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</si>
  <si>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</si>
  <si>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</si>
  <si>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</si>
  <si>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</si>
  <si>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</si>
  <si>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</si>
  <si>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</si>
  <si>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</si>
  <si>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</si>
  <si>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</si>
  <si>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</si>
  <si>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</si>
  <si>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</si>
  <si>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</si>
  <si>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</si>
  <si>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</si>
  <si>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</si>
  <si>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</si>
  <si>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</si>
  <si>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</si>
  <si>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</si>
  <si>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</si>
  <si>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</si>
  <si>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</si>
  <si>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</si>
  <si>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</si>
  <si>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</si>
  <si>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</si>
  <si>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</si>
  <si>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</si>
  <si>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</si>
  <si>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</si>
  <si>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</si>
  <si>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</si>
  <si>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</si>
  <si>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</si>
  <si>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</si>
  <si>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</si>
  <si>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</si>
  <si>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</si>
  <si>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</si>
  <si>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</si>
  <si>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</si>
  <si>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</si>
  <si>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</si>
  <si>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</si>
  <si>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</si>
  <si>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</si>
  <si>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</si>
  <si>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</si>
  <si>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</si>
  <si>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</si>
  <si>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</si>
  <si>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</si>
  <si>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</si>
  <si>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</si>
  <si>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</si>
  <si>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</si>
  <si>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</si>
  <si>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</si>
  <si>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</si>
  <si>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</si>
  <si>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</si>
  <si>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</si>
  <si>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</si>
  <si>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</si>
  <si>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</si>
  <si>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</si>
  <si>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</si>
  <si>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</si>
  <si>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</si>
  <si>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</si>
  <si>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</si>
  <si>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</si>
  <si>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</si>
  <si>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</si>
  <si>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</si>
  <si>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</si>
  <si>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</si>
  <si>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</si>
  <si>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</si>
  <si>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</si>
  <si>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</si>
  <si>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</si>
  <si>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</si>
  <si>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</si>
  <si>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</si>
  <si>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</si>
  <si>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</si>
  <si>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</si>
  <si>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</si>
  <si>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</si>
  <si>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</si>
  <si>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</si>
  <si>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</si>
  <si>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</si>
  <si>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</si>
  <si>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</si>
  <si>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</si>
  <si>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</si>
  <si>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</si>
  <si>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</si>
  <si>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</si>
  <si>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</si>
  <si>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</si>
  <si>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</si>
  <si>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</si>
  <si>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</si>
  <si>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</si>
  <si>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</si>
  <si>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</si>
  <si>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</si>
  <si>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</si>
  <si>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</si>
  <si>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</si>
  <si>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</si>
  <si>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</si>
  <si>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</si>
  <si>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</si>
  <si>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</si>
  <si>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</si>
  <si>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</si>
  <si>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</si>
  <si>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</si>
  <si>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</si>
  <si>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</si>
  <si>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</si>
  <si>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</si>
  <si>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</si>
  <si>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</si>
  <si>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</si>
  <si>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</si>
  <si>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</si>
  <si>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</si>
  <si>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</si>
  <si>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</si>
  <si>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</si>
  <si>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</si>
  <si>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</si>
  <si>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</si>
  <si>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</si>
  <si>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</si>
  <si>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</si>
  <si>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</si>
  <si>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</si>
  <si>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</si>
  <si>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</si>
  <si>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</si>
  <si>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</si>
  <si>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</si>
  <si>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</si>
  <si>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</si>
  <si>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</si>
  <si>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</si>
  <si>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</si>
  <si>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</si>
  <si>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</si>
  <si>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</si>
  <si>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</si>
  <si>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</si>
  <si>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</si>
  <si>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</si>
  <si>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</si>
  <si>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</si>
  <si>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</si>
  <si>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</si>
  <si>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</si>
  <si>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</si>
  <si>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</si>
  <si>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</si>
  <si>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</si>
  <si>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</si>
  <si>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</si>
  <si>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</si>
  <si>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</si>
  <si>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</si>
  <si>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</si>
  <si>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</si>
  <si>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</si>
  <si>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</si>
  <si>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</si>
  <si>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</si>
  <si>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</si>
  <si>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</si>
  <si>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</si>
  <si>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</si>
  <si>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</si>
  <si>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</si>
  <si>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</si>
  <si>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</si>
  <si>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</si>
  <si>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</si>
  <si>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</si>
  <si>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</si>
  <si>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</si>
  <si>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</si>
  <si>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</si>
  <si>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</si>
  <si>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</si>
  <si>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</si>
  <si>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</si>
  <si>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</si>
  <si>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</si>
  <si>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</si>
  <si>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</si>
  <si>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</si>
  <si>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</si>
  <si>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</si>
  <si>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</si>
  <si>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</si>
  <si>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</si>
  <si>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</si>
  <si>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</si>
  <si>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</si>
  <si>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</si>
  <si>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</si>
  <si>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</si>
  <si>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</si>
  <si>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</si>
  <si>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</si>
  <si>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</si>
  <si>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</si>
  <si>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</si>
  <si>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</si>
  <si>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</si>
  <si>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</si>
  <si>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</si>
  <si>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</si>
  <si>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</si>
  <si>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</si>
  <si>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</si>
  <si>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</si>
  <si>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</si>
  <si>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</si>
  <si>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</si>
  <si>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</si>
  <si>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</si>
  <si>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</si>
  <si>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</si>
  <si>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</si>
  <si>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</si>
  <si>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</si>
  <si>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</si>
  <si>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</si>
  <si>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</si>
  <si>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</si>
  <si>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</si>
  <si>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</si>
  <si>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</si>
  <si>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</si>
  <si>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</si>
  <si>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</si>
  <si>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</si>
  <si>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</si>
  <si>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</si>
  <si>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</si>
  <si>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</si>
  <si>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</si>
  <si>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</si>
  <si>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</si>
  <si>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</si>
  <si>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</si>
  <si>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</si>
  <si>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</si>
  <si>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</si>
  <si>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</si>
  <si>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</si>
  <si>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</si>
  <si>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</si>
  <si>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</si>
  <si>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</si>
  <si>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</si>
  <si>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</si>
  <si>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</si>
  <si>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</si>
  <si>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</si>
  <si>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</si>
  <si>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</si>
  <si>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</si>
  <si>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</si>
  <si>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</si>
  <si>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</si>
  <si>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</si>
  <si>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</si>
  <si>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</si>
  <si>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</si>
  <si>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</si>
  <si>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</si>
  <si>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</si>
  <si>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</si>
  <si>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</si>
  <si>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</si>
  <si>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</si>
  <si>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</si>
  <si>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</si>
  <si>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</si>
  <si>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</si>
  <si>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</si>
  <si>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</si>
  <si>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</si>
  <si>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</si>
  <si>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</si>
  <si>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</si>
  <si>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</si>
  <si>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</si>
  <si>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</si>
  <si>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</si>
  <si>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</si>
  <si>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</si>
  <si>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</si>
  <si>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</si>
  <si>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</si>
  <si>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</si>
  <si>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</si>
  <si>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</si>
  <si>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</si>
  <si>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</si>
  <si>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</si>
  <si>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</si>
  <si>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</si>
  <si>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</si>
  <si>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</si>
  <si>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</si>
  <si>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</si>
  <si>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</si>
  <si>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</si>
  <si>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</si>
  <si>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</si>
  <si>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</si>
  <si>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</si>
  <si>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</si>
  <si>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</si>
  <si>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</si>
  <si>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</si>
  <si>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</si>
  <si>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</si>
  <si>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</si>
  <si>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</si>
  <si>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</si>
  <si>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</si>
  <si>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</si>
  <si>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</si>
  <si>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</si>
  <si>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</si>
  <si>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</si>
  <si>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</si>
  <si>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</si>
  <si>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</si>
  <si>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</si>
  <si>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</si>
  <si>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</si>
  <si>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</si>
  <si>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</si>
  <si>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</si>
  <si>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</si>
  <si>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</si>
  <si>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</si>
  <si>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</si>
  <si>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</si>
  <si>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</si>
  <si>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</si>
  <si>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</si>
  <si>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</si>
  <si>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</si>
  <si>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</si>
  <si>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</si>
  <si>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</si>
  <si>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</si>
  <si>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</si>
  <si>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</si>
  <si>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</si>
  <si>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</si>
  <si>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</si>
  <si>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</si>
  <si>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</si>
  <si>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</si>
  <si>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</si>
  <si>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</si>
  <si>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</si>
  <si>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</si>
  <si>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</si>
  <si>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</si>
  <si>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</si>
  <si>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</si>
  <si>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</si>
  <si>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</si>
  <si>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</si>
  <si>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</si>
  <si>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</si>
  <si>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</si>
  <si>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</si>
  <si>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</si>
  <si>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</si>
  <si>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</si>
  <si>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</si>
  <si>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</si>
  <si>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</si>
  <si>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</si>
  <si>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</si>
  <si>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</si>
  <si>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</si>
  <si>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</si>
  <si>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</si>
  <si>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</si>
  <si>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</si>
  <si>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</si>
  <si>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</si>
  <si>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</si>
  <si>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</si>
  <si>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</si>
  <si>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</si>
  <si>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</si>
  <si>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</si>
  <si>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</si>
  <si>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</si>
  <si>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</si>
  <si>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</si>
  <si>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</si>
  <si>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</si>
  <si>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</si>
  <si>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</si>
  <si>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</si>
  <si>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</si>
  <si>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</si>
  <si>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</si>
  <si>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</si>
  <si>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</si>
  <si>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</si>
  <si>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</si>
  <si>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</si>
  <si>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</si>
  <si>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</si>
  <si>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</si>
  <si>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</si>
  <si>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</si>
  <si>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</si>
  <si>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</si>
  <si>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</si>
  <si>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</si>
  <si>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</si>
  <si>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</si>
  <si>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</si>
  <si>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</si>
  <si>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</si>
  <si>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</si>
  <si>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</si>
  <si>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</si>
  <si>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</si>
  <si>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</si>
  <si>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</si>
  <si>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</si>
  <si>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</si>
  <si>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</si>
  <si>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</si>
  <si>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</si>
  <si>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</si>
  <si>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</si>
  <si>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</si>
  <si>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</si>
  <si>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</si>
  <si>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</si>
  <si>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</si>
  <si>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</si>
  <si>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</si>
  <si>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</si>
  <si>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</si>
  <si>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</si>
  <si>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</si>
  <si>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</si>
  <si>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</si>
  <si>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</si>
  <si>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</si>
  <si>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</si>
  <si>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</si>
  <si>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</si>
  <si>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</si>
  <si>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</si>
  <si>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</si>
  <si>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</si>
  <si>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</si>
  <si>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</si>
  <si>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</si>
  <si>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</si>
  <si>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</si>
  <si>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</si>
  <si>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</si>
  <si>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</si>
  <si>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</si>
  <si>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</si>
  <si>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</si>
  <si>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</si>
  <si>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</si>
  <si>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</si>
  <si>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</si>
  <si>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</si>
  <si>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</si>
  <si>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</si>
  <si>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</si>
  <si>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</si>
  <si>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</si>
  <si>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</si>
  <si>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</si>
  <si>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</si>
  <si>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</si>
  <si>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</si>
  <si>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</si>
  <si>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</si>
  <si>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</si>
  <si>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</si>
  <si>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</si>
  <si>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</si>
  <si>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</si>
  <si>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</si>
  <si>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</si>
  <si>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</si>
  <si>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</si>
  <si>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</si>
  <si>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</si>
  <si>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</si>
  <si>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</si>
  <si>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</si>
  <si>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</si>
  <si>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</si>
  <si>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</si>
  <si>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</si>
  <si>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</si>
  <si>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</si>
  <si>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</si>
  <si>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</si>
  <si>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</si>
  <si>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</si>
  <si>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</si>
  <si>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</si>
  <si>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</si>
  <si>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</si>
  <si>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</si>
  <si>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</si>
  <si>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</si>
  <si>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</si>
  <si>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</si>
  <si>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</si>
  <si>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</si>
  <si>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</si>
  <si>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</si>
  <si>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</si>
  <si>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</si>
  <si>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</si>
  <si>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</si>
  <si>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</si>
  <si>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</si>
  <si>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</si>
  <si>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</si>
  <si>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</si>
  <si>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</si>
  <si>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</si>
  <si>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</si>
  <si>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</si>
  <si>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</si>
  <si>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</si>
  <si>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</si>
  <si>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</si>
  <si>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</si>
  <si>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</si>
  <si>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</si>
  <si>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</si>
  <si>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</si>
  <si>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</si>
  <si>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</si>
  <si>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</si>
  <si>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</si>
  <si>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</si>
  <si>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</si>
  <si>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</si>
  <si>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</si>
  <si>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</si>
  <si>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</si>
  <si>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</si>
  <si>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</si>
  <si>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</si>
  <si>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</si>
  <si>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</si>
  <si>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</si>
  <si>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</si>
  <si>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</si>
  <si>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</si>
  <si>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</si>
  <si>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</si>
  <si>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</si>
  <si>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</si>
  <si>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</si>
  <si>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</si>
  <si>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</si>
  <si>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</si>
  <si>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</si>
  <si>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</si>
  <si>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</si>
  <si>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</si>
  <si>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</si>
  <si>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</si>
  <si>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</si>
  <si>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</si>
  <si>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</si>
  <si>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</si>
  <si>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</si>
  <si>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</si>
  <si>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</si>
  <si>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</si>
  <si>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</si>
  <si>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</si>
  <si>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</si>
  <si>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</si>
  <si>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</si>
  <si>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</si>
  <si>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</si>
  <si>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</si>
  <si>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</si>
  <si>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</si>
  <si>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</si>
  <si>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</si>
  <si>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</si>
  <si>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</si>
  <si>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</si>
  <si>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</si>
  <si>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</si>
  <si>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</si>
  <si>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</si>
  <si>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</si>
  <si>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</si>
  <si>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</si>
  <si>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</si>
  <si>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</si>
  <si>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</si>
  <si>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</si>
  <si>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</si>
  <si>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</si>
  <si>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</si>
  <si>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</si>
  <si>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</si>
  <si>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</si>
  <si>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</si>
  <si>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</si>
  <si>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</si>
  <si>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</si>
  <si>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</si>
  <si>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</si>
  <si>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</si>
  <si>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</si>
  <si>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</si>
  <si>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</si>
  <si>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</si>
  <si>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</si>
  <si>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</si>
  <si>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</si>
  <si>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</si>
  <si>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</si>
  <si>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</si>
  <si>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</si>
  <si>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</si>
  <si>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</si>
  <si>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</si>
  <si>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</si>
  <si>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</si>
  <si>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</si>
  <si>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</si>
  <si>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</si>
  <si>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</si>
  <si>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</si>
  <si>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</si>
  <si>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</si>
  <si>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</si>
  <si>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</si>
  <si>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</si>
  <si>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</si>
  <si>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</si>
  <si>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</si>
  <si>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</si>
  <si>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</si>
  <si>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</si>
  <si>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</si>
  <si>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</si>
  <si>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</si>
  <si>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</si>
  <si>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</si>
  <si>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</si>
  <si>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</si>
  <si>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</si>
  <si>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</si>
  <si>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</si>
  <si>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</si>
  <si>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</si>
  <si>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</si>
  <si>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</si>
  <si>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</si>
  <si>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</si>
  <si>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</si>
  <si>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</si>
  <si>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</si>
  <si>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</si>
  <si>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</si>
  <si>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</si>
  <si>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</si>
  <si>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</si>
  <si>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</si>
  <si>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</si>
  <si>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</si>
  <si>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</si>
  <si>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</si>
  <si>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</si>
  <si>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</si>
  <si>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</si>
  <si>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</si>
  <si>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</si>
  <si>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</si>
  <si>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</si>
  <si>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</si>
  <si>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</si>
  <si>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</si>
  <si>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</si>
  <si>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</si>
  <si>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</si>
  <si>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</si>
  <si>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</si>
  <si>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</si>
  <si>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</si>
  <si>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</si>
  <si>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</si>
  <si>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</si>
  <si>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</si>
  <si>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</si>
  <si>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</si>
  <si>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</si>
  <si>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</si>
  <si>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</si>
  <si>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</si>
  <si>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</si>
  <si>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</si>
  <si>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</si>
  <si>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</si>
  <si>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</si>
  <si>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</si>
  <si>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</si>
  <si>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</si>
  <si>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</si>
  <si>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</si>
  <si>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</si>
  <si>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</si>
  <si>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</si>
  <si>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</si>
  <si>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</si>
  <si>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</si>
  <si>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</si>
  <si>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</si>
  <si>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</si>
  <si>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</si>
  <si>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</si>
  <si>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</si>
  <si>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</si>
  <si>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</si>
  <si>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</si>
  <si>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</si>
  <si>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</si>
  <si>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</si>
  <si>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</si>
  <si>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</si>
  <si>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</si>
  <si>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</si>
  <si>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</si>
  <si>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</si>
  <si>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</si>
  <si>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</si>
  <si>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</si>
  <si>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</si>
  <si>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</si>
  <si>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</si>
  <si>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</si>
  <si>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</si>
  <si>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</si>
  <si>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</si>
  <si>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</si>
  <si>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</si>
  <si>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</si>
  <si>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</si>
  <si>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</si>
  <si>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</si>
  <si>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</si>
  <si>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</si>
  <si>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</si>
  <si>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</si>
  <si>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</si>
  <si>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</si>
  <si>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</si>
  <si>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</si>
  <si>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</si>
  <si>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</si>
  <si>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</si>
  <si>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</si>
  <si>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</si>
  <si>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</si>
  <si>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</si>
  <si>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</si>
  <si>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</si>
  <si>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</si>
  <si>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</si>
  <si>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</si>
  <si>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</si>
  <si>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</si>
  <si>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</si>
  <si>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</si>
  <si>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</si>
  <si>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</si>
  <si>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</si>
  <si>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</si>
  <si>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</si>
  <si>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</si>
  <si>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</si>
  <si>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</si>
  <si>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</si>
  <si>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</si>
  <si>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</si>
  <si>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</si>
  <si>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</si>
  <si>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</si>
  <si>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</si>
  <si>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</si>
  <si>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</si>
  <si>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</si>
  <si>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</si>
  <si>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</si>
  <si>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</si>
  <si>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</si>
  <si>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</si>
  <si>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</si>
  <si>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</si>
  <si>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</si>
  <si>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</si>
  <si>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</si>
  <si>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</si>
  <si>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</si>
  <si>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</si>
  <si>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</si>
  <si>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</si>
  <si>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</si>
  <si>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</si>
  <si>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</si>
  <si>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</si>
  <si>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</si>
  <si>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</si>
  <si>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</si>
  <si>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</si>
  <si>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</si>
  <si>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</si>
  <si>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</si>
  <si>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</si>
  <si>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</si>
  <si>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</si>
  <si>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</si>
  <si>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</si>
  <si>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</si>
  <si>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</si>
  <si>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</si>
  <si>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</si>
  <si>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</si>
  <si>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</si>
  <si>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</si>
  <si>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</si>
  <si>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</si>
  <si>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</si>
  <si>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</si>
  <si>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</si>
  <si>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</si>
  <si>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</si>
  <si>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</si>
  <si>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</si>
  <si>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</si>
  <si>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</si>
  <si>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</si>
  <si>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</si>
  <si>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</si>
  <si>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</si>
  <si>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</si>
  <si>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</si>
  <si>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</si>
  <si>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</si>
  <si>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</si>
  <si>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</si>
  <si>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</si>
  <si>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</si>
  <si>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</si>
  <si>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</si>
  <si>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</si>
  <si>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</si>
  <si>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</si>
  <si>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</si>
  <si>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</si>
  <si>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</si>
  <si>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</si>
  <si>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</si>
  <si>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</si>
  <si>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</si>
  <si>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</si>
  <si>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</si>
  <si>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</si>
  <si>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</si>
  <si>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</si>
  <si>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</si>
  <si>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</si>
  <si>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</si>
  <si>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</si>
  <si>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</si>
  <si>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</si>
  <si>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</si>
  <si>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</si>
  <si>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</si>
  <si>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</si>
  <si>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</si>
  <si>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</si>
  <si>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</si>
  <si>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</si>
  <si>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</si>
  <si>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</si>
  <si>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</si>
  <si>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</si>
  <si>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</si>
  <si>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</si>
  <si>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</si>
  <si>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</si>
  <si>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</si>
  <si>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</si>
  <si>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</si>
  <si>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</si>
  <si>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</si>
  <si>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</si>
  <si>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</si>
  <si>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</si>
  <si>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</si>
  <si>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</si>
  <si>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</si>
  <si>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</si>
  <si>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</si>
  <si>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</si>
  <si>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</si>
  <si>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</si>
  <si>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</si>
  <si>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</si>
  <si>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</si>
  <si>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</si>
  <si>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</si>
  <si>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</si>
  <si>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</si>
  <si>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</si>
  <si>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</si>
  <si>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</si>
  <si>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</si>
  <si>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</si>
  <si>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</si>
  <si>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</si>
  <si>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</si>
  <si>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</si>
  <si>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</si>
  <si>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</si>
  <si>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</si>
  <si>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</si>
  <si>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</si>
  <si>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</si>
  <si>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</si>
  <si>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</si>
  <si>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</si>
  <si>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</si>
  <si>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</si>
  <si>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</si>
  <si>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</si>
  <si>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</si>
  <si>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</si>
  <si>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</si>
  <si>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</si>
  <si>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</si>
  <si>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</si>
  <si>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</si>
  <si>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</si>
  <si>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</si>
  <si>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</si>
  <si>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</si>
  <si>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</si>
  <si>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</si>
  <si>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</si>
  <si>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</si>
  <si>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</si>
  <si>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</si>
  <si>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</si>
  <si>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</si>
  <si>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</si>
  <si>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</si>
  <si>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</si>
  <si>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</si>
  <si>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</si>
  <si>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</si>
  <si>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</si>
  <si>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</si>
  <si>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</si>
  <si>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</si>
  <si>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</si>
  <si>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</si>
  <si>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</si>
  <si>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</si>
  <si>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</si>
  <si>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</si>
  <si>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</si>
  <si>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</si>
  <si>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</si>
  <si>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</si>
  <si>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</si>
  <si>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</si>
  <si>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</si>
  <si>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</si>
  <si>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</si>
  <si>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</si>
  <si>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</si>
  <si>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</si>
  <si>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</si>
  <si>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</si>
  <si>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</si>
  <si>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</si>
  <si>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</si>
  <si>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</si>
  <si>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</si>
  <si>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</si>
  <si>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</si>
  <si>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</si>
  <si>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</si>
  <si>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</si>
  <si>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</si>
  <si>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</si>
  <si>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</si>
  <si>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</si>
  <si>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</si>
  <si>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</si>
  <si>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</si>
  <si>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</si>
  <si>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</si>
  <si>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</si>
  <si>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</si>
  <si>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</si>
  <si>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</si>
  <si>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</si>
  <si>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</si>
  <si>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</si>
  <si>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</si>
  <si>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</si>
  <si>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</si>
  <si>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</si>
  <si>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</si>
  <si>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</si>
  <si>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</si>
  <si>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</si>
  <si>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</si>
  <si>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</si>
  <si>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</si>
  <si>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</si>
  <si>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</si>
  <si>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</si>
  <si>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</si>
  <si>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</si>
  <si>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</si>
  <si>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</si>
  <si>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</si>
  <si>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</si>
  <si>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</si>
  <si>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</si>
  <si>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</si>
  <si>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</si>
  <si>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</si>
  <si>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</si>
  <si>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</si>
  <si>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</si>
  <si>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</si>
  <si>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</si>
  <si>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</si>
  <si>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</si>
  <si>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</si>
  <si>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</si>
  <si>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</si>
  <si>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</si>
  <si>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</si>
  <si>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</si>
  <si>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</si>
  <si>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</si>
  <si>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</si>
  <si>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</si>
  <si>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</si>
  <si>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</si>
  <si>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</si>
  <si>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</si>
  <si>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</si>
  <si>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</si>
  <si>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</si>
  <si>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</si>
  <si>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</si>
  <si>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</si>
  <si>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</si>
  <si>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</si>
  <si>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</si>
  <si>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</si>
  <si>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</si>
  <si>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</si>
  <si>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</si>
  <si>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</si>
  <si>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</si>
  <si>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</si>
  <si>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</si>
  <si>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</si>
  <si>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</si>
  <si>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</si>
  <si>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</si>
  <si>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</si>
  <si>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</si>
  <si>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</si>
  <si>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</si>
  <si>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</si>
  <si>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</si>
  <si>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</si>
  <si>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</si>
  <si>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</si>
  <si>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</si>
  <si>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</si>
  <si>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</si>
  <si>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</si>
  <si>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</si>
  <si>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</si>
  <si>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</si>
  <si>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</si>
  <si>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</si>
  <si>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</si>
  <si>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</si>
  <si>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</si>
  <si>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</si>
  <si>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</si>
  <si>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</si>
  <si>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</si>
  <si>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</si>
  <si>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</si>
  <si>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</si>
  <si>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</si>
  <si>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</si>
  <si>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</si>
  <si>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</si>
  <si>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</si>
  <si>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</si>
  <si>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</si>
  <si>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</si>
  <si>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</si>
  <si>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</si>
  <si>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</si>
  <si>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</si>
  <si>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</si>
  <si>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</si>
  <si>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</si>
  <si>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</si>
  <si>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</si>
  <si>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</si>
  <si>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</si>
  <si>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</si>
  <si>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</si>
  <si>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</si>
  <si>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</si>
  <si>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</si>
  <si>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</si>
  <si>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</si>
  <si>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</si>
  <si>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</si>
  <si>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</si>
  <si>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</si>
  <si>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</si>
  <si>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</si>
  <si>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</si>
  <si>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</si>
  <si>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</si>
  <si>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</si>
  <si>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</si>
  <si>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</si>
  <si>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</si>
  <si>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</si>
  <si>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</si>
  <si>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</si>
  <si>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</si>
  <si>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</si>
  <si>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</si>
  <si>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</si>
  <si>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</si>
  <si>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</si>
  <si>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</si>
  <si>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</si>
  <si>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</si>
  <si>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</si>
  <si>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</si>
  <si>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</si>
  <si>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</si>
  <si>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</si>
  <si>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</si>
  <si>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</si>
  <si>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</si>
  <si>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</si>
  <si>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</si>
  <si>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</si>
  <si>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</si>
  <si>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</si>
  <si>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</si>
  <si>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</si>
  <si>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</si>
  <si>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</si>
  <si>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</si>
  <si>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</si>
  <si>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</si>
  <si>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</si>
  <si>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</si>
  <si>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</si>
  <si>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</si>
  <si>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</si>
  <si>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</si>
  <si>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</si>
  <si>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</si>
  <si>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</si>
  <si>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</si>
  <si>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</si>
  <si>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</si>
  <si>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</si>
  <si>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</si>
  <si>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</si>
  <si>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</si>
  <si>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</si>
  <si>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</si>
  <si>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</si>
  <si>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</si>
  <si>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</si>
  <si>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</si>
  <si>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</si>
  <si>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</si>
  <si>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</si>
  <si>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</si>
  <si>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</si>
  <si>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</si>
  <si>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</si>
  <si>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</si>
  <si>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</si>
  <si>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</si>
  <si>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</si>
  <si>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</si>
  <si>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</si>
  <si>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</si>
  <si>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</si>
  <si>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</si>
  <si>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</si>
  <si>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</si>
  <si>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</si>
  <si>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</si>
  <si>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</si>
  <si>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</si>
  <si>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</si>
  <si>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</si>
  <si>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</si>
  <si>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</si>
  <si>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</si>
  <si>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</si>
  <si>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</si>
  <si>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</si>
  <si>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</si>
  <si>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</si>
  <si>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</si>
  <si>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</si>
  <si>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</si>
  <si>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</si>
  <si>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</si>
  <si>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</si>
  <si>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</si>
  <si>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</si>
  <si>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</si>
  <si>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</si>
  <si>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</si>
  <si>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</si>
  <si>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</si>
  <si>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</si>
  <si>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</si>
  <si>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</si>
  <si>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</si>
  <si>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</si>
  <si>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</si>
  <si>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</si>
  <si>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</si>
  <si>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</si>
  <si>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</si>
  <si>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</si>
  <si>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</si>
  <si>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</si>
  <si>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</si>
  <si>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</si>
  <si>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</si>
  <si>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</si>
  <si>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</si>
  <si>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</si>
  <si>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</si>
  <si>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</si>
  <si>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</si>
  <si>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</si>
  <si>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</si>
  <si>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</si>
  <si>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</si>
  <si>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</si>
  <si>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</si>
  <si>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</si>
  <si>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</si>
  <si>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</si>
  <si>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</si>
  <si>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</si>
  <si>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</si>
  <si>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</si>
  <si>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</si>
  <si>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</si>
  <si>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</si>
  <si>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</si>
  <si>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</si>
  <si>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</si>
  <si>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</si>
  <si>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</si>
  <si>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</si>
  <si>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</si>
  <si>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</si>
  <si>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</si>
  <si>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</si>
  <si>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</si>
  <si>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</si>
  <si>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</si>
  <si>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</si>
  <si>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</si>
  <si>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</si>
  <si>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</si>
  <si>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</si>
  <si>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</si>
  <si>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</si>
  <si>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</si>
  <si>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</si>
  <si>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</si>
  <si>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</si>
  <si>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</si>
  <si>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</si>
  <si>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</si>
  <si>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</si>
  <si>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</si>
  <si>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</si>
  <si>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</si>
  <si>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</si>
  <si>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</si>
  <si>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</si>
  <si>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</si>
  <si>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</si>
  <si>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</si>
  <si>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</si>
  <si>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</si>
  <si>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</si>
  <si>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</si>
  <si>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</si>
  <si>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</si>
  <si>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</si>
  <si>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</si>
  <si>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</si>
  <si>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</si>
  <si>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</si>
  <si>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</si>
  <si>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</si>
  <si>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</si>
  <si>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</si>
  <si>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</si>
  <si>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</si>
  <si>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</si>
  <si>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</si>
  <si>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</si>
  <si>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</si>
  <si>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</si>
  <si>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</si>
  <si>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</si>
  <si>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</si>
  <si>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</si>
  <si>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</si>
  <si>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</si>
  <si>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</si>
  <si>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</si>
  <si>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</si>
  <si>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</si>
  <si>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</si>
  <si>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</si>
  <si>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</si>
  <si>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</si>
  <si>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</si>
  <si>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</si>
  <si>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</si>
  <si>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</si>
  <si>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</si>
  <si>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</si>
  <si>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</si>
  <si>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</si>
  <si>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</si>
  <si>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</si>
  <si>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</si>
  <si>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</si>
  <si>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</si>
  <si>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</si>
  <si>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</si>
  <si>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</si>
  <si>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</si>
  <si>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</si>
  <si>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</si>
  <si>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</si>
  <si>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</si>
  <si>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</si>
  <si>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</si>
  <si>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</si>
  <si>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</si>
  <si>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</si>
  <si>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</si>
  <si>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</si>
  <si>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</si>
  <si>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</si>
  <si>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</si>
  <si>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</si>
  <si>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</si>
  <si>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</si>
  <si>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</si>
  <si>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</si>
  <si>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</si>
  <si>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</si>
  <si>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</si>
  <si>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</si>
  <si>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</si>
  <si>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</si>
  <si>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</si>
  <si>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</si>
  <si>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</si>
  <si>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</si>
  <si>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</si>
  <si>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</si>
  <si>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</si>
  <si>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</si>
  <si>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</si>
  <si>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</si>
  <si>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</si>
  <si>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</si>
  <si>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</si>
  <si>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</si>
  <si>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</si>
  <si>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</si>
  <si>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</si>
  <si>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</si>
  <si>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</si>
  <si>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</si>
  <si>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</si>
  <si>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</si>
  <si>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</si>
  <si>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</si>
  <si>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</si>
  <si>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</si>
  <si>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</si>
  <si>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</si>
  <si>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</si>
  <si>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</si>
  <si>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</si>
  <si>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</si>
  <si>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</si>
  <si>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</si>
  <si>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</si>
  <si>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</si>
  <si>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</si>
  <si>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</si>
  <si>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</si>
  <si>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</si>
  <si>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</si>
  <si>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</si>
  <si>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</si>
  <si>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</si>
  <si>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</si>
  <si>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</si>
  <si>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</si>
  <si>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</si>
  <si>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</si>
  <si>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</si>
  <si>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</si>
  <si>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</si>
  <si>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</si>
  <si>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</si>
  <si>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</si>
  <si>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</si>
  <si>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</si>
  <si>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</si>
  <si>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</si>
  <si>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</si>
  <si>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</si>
  <si>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</si>
  <si>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</si>
  <si>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</si>
  <si>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</si>
  <si>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</si>
  <si>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</si>
  <si>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</si>
  <si>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</si>
  <si>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</si>
  <si>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</si>
  <si>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</si>
  <si>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</si>
  <si>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</si>
  <si>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</si>
  <si>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</si>
  <si>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</si>
  <si>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</si>
  <si>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</si>
  <si>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</si>
  <si>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</si>
  <si>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</si>
  <si>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</si>
  <si>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</si>
  <si>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</si>
  <si>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</si>
  <si>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</si>
  <si>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</si>
  <si>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</si>
  <si>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</si>
  <si>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</si>
  <si>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</si>
  <si>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</si>
  <si>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</si>
  <si>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</si>
  <si>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</si>
  <si>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</si>
  <si>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</si>
  <si>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</si>
  <si>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</si>
  <si>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</si>
  <si>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</si>
  <si>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</si>
  <si>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</si>
  <si>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</si>
  <si>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</si>
  <si>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</si>
  <si>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</si>
  <si>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</si>
  <si>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</si>
  <si>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</si>
  <si>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</si>
  <si>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</si>
  <si>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</si>
  <si>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</si>
  <si>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</si>
  <si>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</si>
  <si>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</si>
  <si>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</si>
  <si>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</si>
  <si>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</si>
  <si>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</si>
  <si>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</si>
  <si>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</si>
  <si>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</si>
  <si>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</si>
  <si>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</si>
  <si>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</si>
  <si>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</si>
  <si>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</si>
  <si>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</si>
  <si>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</si>
  <si>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</si>
  <si>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</si>
  <si>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</si>
  <si>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</si>
  <si>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</si>
  <si>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</si>
  <si>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</si>
  <si>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</si>
  <si>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</si>
  <si>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</si>
  <si>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</si>
  <si>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</si>
  <si>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</si>
  <si>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</si>
  <si>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</si>
  <si>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</si>
  <si>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</si>
  <si>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</si>
  <si>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</si>
  <si>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</si>
  <si>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</si>
  <si>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</si>
  <si>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</si>
  <si>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</si>
  <si>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</si>
  <si>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</si>
  <si>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</si>
  <si>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</si>
  <si>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</si>
  <si>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</si>
  <si>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</si>
  <si>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</si>
  <si>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</si>
  <si>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</si>
  <si>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</si>
  <si>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</si>
  <si>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</si>
  <si>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</si>
  <si>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</si>
  <si>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</si>
  <si>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</si>
  <si>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</si>
  <si>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</si>
  <si>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</si>
  <si>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</si>
  <si>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</si>
  <si>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</si>
  <si>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</si>
  <si>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</si>
  <si>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</si>
  <si>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</si>
  <si>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</si>
  <si>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</si>
  <si>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</si>
  <si>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</si>
  <si>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</si>
  <si>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</si>
  <si>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</si>
  <si>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</si>
  <si>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</si>
  <si>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</si>
  <si>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</si>
  <si>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</si>
  <si>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</si>
  <si>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</si>
  <si>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</si>
  <si>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</si>
  <si>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</si>
  <si>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</si>
  <si>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</si>
  <si>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</si>
  <si>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</si>
  <si>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</si>
  <si>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</si>
  <si>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</si>
  <si>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</si>
  <si>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</si>
  <si>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</si>
  <si>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</si>
  <si>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</si>
  <si>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</si>
  <si>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</si>
  <si>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</si>
  <si>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</si>
  <si>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</si>
  <si>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</si>
  <si>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</si>
  <si>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</si>
  <si>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</si>
  <si>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</si>
  <si>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</si>
  <si>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</si>
  <si>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</si>
  <si>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</si>
  <si>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</si>
  <si>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</si>
  <si>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</si>
  <si>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</si>
  <si>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</si>
  <si>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</si>
  <si>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</si>
  <si>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</si>
  <si>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</si>
  <si>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</si>
  <si>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</si>
  <si>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</si>
  <si>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</si>
  <si>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</si>
  <si>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</si>
  <si>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</si>
  <si>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</si>
  <si>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</si>
  <si>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</si>
  <si>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</si>
  <si>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</si>
  <si>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</si>
  <si>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</si>
  <si>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</si>
  <si>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</si>
  <si>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</si>
  <si>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</si>
  <si>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</si>
  <si>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</si>
  <si>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</si>
  <si>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</si>
  <si>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</si>
  <si>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</si>
  <si>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</si>
  <si>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</si>
  <si>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</si>
  <si>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</si>
  <si>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</si>
  <si>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</si>
  <si>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</si>
  <si>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</si>
  <si>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</si>
  <si>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</si>
  <si>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</si>
  <si>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</si>
  <si>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</si>
  <si>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</si>
  <si>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</si>
  <si>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</si>
  <si>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</si>
  <si>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</si>
  <si>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</si>
  <si>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</si>
  <si>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</si>
  <si>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</si>
  <si>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</si>
  <si>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</si>
  <si>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</si>
  <si>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</si>
  <si>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</si>
  <si>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</si>
  <si>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</si>
  <si>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</si>
  <si>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</si>
  <si>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</si>
  <si>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</si>
  <si>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</si>
  <si>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</si>
  <si>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</si>
  <si>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</si>
  <si>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</si>
  <si>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</si>
  <si>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</si>
  <si>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</si>
  <si>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</si>
  <si>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</si>
  <si>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</si>
  <si>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</si>
  <si>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</si>
  <si>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</si>
  <si>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</si>
  <si>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</si>
  <si>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</si>
  <si>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</si>
  <si>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</si>
  <si>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</si>
  <si>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</si>
  <si>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</si>
  <si>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</si>
  <si>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</si>
  <si>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</si>
  <si>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</si>
  <si>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</si>
  <si>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</si>
  <si>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</si>
  <si>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</si>
  <si>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</si>
  <si>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</si>
  <si>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</si>
  <si>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</si>
  <si>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</si>
  <si>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</si>
  <si>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</si>
  <si>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</si>
  <si>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</si>
  <si>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</si>
  <si>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</si>
  <si>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</si>
  <si>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</si>
  <si>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</si>
  <si>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</si>
  <si>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</si>
  <si>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</si>
  <si>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</si>
  <si>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</si>
  <si>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</si>
  <si>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</si>
  <si>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</si>
  <si>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</si>
  <si>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</si>
  <si>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</si>
  <si>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</si>
  <si>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</si>
  <si>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</si>
  <si>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</si>
  <si>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</si>
  <si>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</si>
  <si>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</si>
  <si>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</si>
  <si>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</si>
  <si>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</si>
  <si>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</si>
  <si>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</si>
  <si>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</si>
  <si>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</si>
  <si>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</si>
  <si>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</si>
  <si>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</si>
  <si>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</si>
  <si>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</si>
  <si>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</si>
  <si>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</si>
  <si>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</si>
  <si>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</si>
  <si>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</si>
  <si>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</si>
  <si>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</si>
  <si>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</si>
  <si>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</si>
  <si>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</si>
  <si>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</si>
  <si>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</si>
  <si>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</si>
  <si>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</si>
  <si>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</si>
  <si>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</si>
  <si>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</si>
  <si>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</si>
  <si>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</si>
  <si>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</si>
  <si>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</si>
  <si>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</si>
  <si>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</si>
  <si>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</si>
  <si>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</si>
  <si>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</si>
  <si>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</si>
  <si>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</si>
  <si>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</si>
  <si>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</si>
  <si>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</si>
  <si>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</si>
  <si>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</si>
  <si>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</si>
  <si>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</si>
  <si>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</si>
  <si>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</si>
  <si>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</si>
  <si>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</si>
  <si>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</si>
  <si>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</si>
  <si>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</si>
  <si>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</si>
  <si>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</si>
  <si>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</si>
  <si>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</si>
  <si>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</si>
  <si>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</si>
  <si>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</si>
  <si>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</si>
  <si>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</si>
  <si>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</si>
  <si>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</si>
  <si>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</si>
  <si>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</si>
  <si>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</si>
  <si>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</si>
  <si>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</si>
  <si>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</si>
  <si>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</si>
  <si>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</si>
  <si>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</si>
  <si>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</si>
  <si>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</si>
  <si>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</si>
  <si>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</si>
  <si>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</si>
  <si>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</si>
  <si>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</si>
  <si>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</si>
  <si>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</si>
  <si>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</si>
  <si>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</si>
  <si>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</si>
  <si>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</si>
  <si>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</si>
  <si>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</si>
  <si>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</si>
  <si>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</si>
  <si>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</si>
  <si>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</si>
  <si>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</si>
  <si>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</si>
  <si>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</si>
  <si>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</si>
  <si>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</si>
  <si>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</si>
  <si>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</si>
  <si>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</si>
  <si>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</si>
  <si>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</si>
  <si>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</si>
  <si>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</si>
  <si>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</si>
  <si>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</si>
  <si>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</si>
  <si>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</si>
  <si>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</si>
  <si>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</si>
  <si>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</si>
  <si>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</si>
  <si>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</si>
  <si>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</si>
  <si>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</si>
  <si>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</si>
  <si>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</si>
  <si>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</si>
  <si>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</si>
  <si>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</si>
  <si>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</si>
  <si>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</si>
  <si>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</si>
  <si>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</si>
  <si>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</si>
  <si>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</si>
  <si>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</si>
  <si>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</si>
  <si>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</si>
  <si>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</si>
  <si>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</si>
  <si>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</si>
  <si>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</si>
  <si>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</si>
  <si>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</si>
  <si>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</si>
  <si>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</si>
  <si>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</si>
  <si>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</si>
  <si>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</si>
  <si>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</si>
  <si>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</si>
  <si>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</si>
  <si>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</si>
  <si>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</si>
  <si>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</si>
  <si>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</si>
  <si>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</si>
  <si>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</si>
  <si>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</si>
  <si>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</si>
  <si>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</si>
  <si>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</si>
  <si>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</si>
  <si>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</si>
  <si>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</si>
  <si>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</si>
  <si>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</si>
  <si>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</si>
  <si>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</si>
  <si>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</si>
  <si>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</si>
  <si>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</si>
  <si>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</si>
  <si>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</si>
  <si>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</si>
  <si>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</si>
  <si>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</si>
  <si>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</si>
  <si>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</si>
  <si>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</si>
  <si>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</si>
  <si>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</si>
  <si>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</si>
  <si>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</si>
  <si>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</si>
  <si>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</si>
  <si>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</si>
  <si>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</si>
  <si>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</si>
  <si>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</si>
  <si>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</si>
  <si>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</si>
  <si>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</si>
  <si>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</si>
  <si>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</si>
  <si>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</si>
  <si>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</si>
  <si>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</si>
  <si>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</si>
  <si>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</si>
  <si>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</si>
  <si>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</si>
  <si>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</si>
  <si>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</si>
  <si>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</si>
  <si>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</si>
  <si>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</si>
  <si>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</si>
  <si>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</si>
  <si>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</si>
  <si>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</si>
  <si>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</si>
  <si>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</si>
  <si>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</si>
  <si>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</si>
  <si>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</si>
  <si>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</si>
  <si>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</si>
  <si>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</si>
  <si>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</si>
  <si>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</si>
  <si>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</si>
  <si>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</si>
  <si>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</si>
  <si>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</si>
  <si>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</si>
  <si>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</si>
  <si>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</si>
  <si>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</si>
  <si>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</si>
  <si>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</si>
  <si>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</si>
  <si>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</si>
  <si>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</si>
  <si>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</si>
  <si>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</si>
  <si>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</si>
  <si>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</si>
  <si>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</si>
  <si>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</si>
  <si>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</si>
  <si>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</si>
  <si>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</si>
  <si>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</si>
  <si>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</si>
  <si>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</si>
  <si>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</si>
  <si>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</si>
  <si>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</si>
  <si>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</si>
  <si>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</si>
  <si>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</si>
  <si>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</si>
  <si>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</si>
  <si>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</si>
  <si>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</si>
  <si>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</si>
  <si>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</si>
  <si>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</si>
  <si>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</si>
  <si>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</si>
  <si>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</si>
  <si>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</si>
  <si>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</si>
  <si>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</si>
  <si>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</si>
  <si>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</si>
  <si>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</si>
  <si>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</si>
  <si>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</si>
  <si>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</si>
  <si>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</si>
  <si>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</si>
  <si>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</si>
  <si>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</si>
  <si>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</si>
  <si>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</si>
  <si>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</si>
  <si>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</si>
  <si>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</si>
  <si>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</si>
  <si>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</si>
  <si>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</si>
  <si>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</si>
  <si>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</si>
  <si>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</si>
  <si>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</si>
  <si>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</si>
  <si>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</si>
  <si>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</si>
  <si>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</si>
  <si>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</si>
  <si>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</si>
  <si>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</si>
  <si>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</si>
  <si>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</si>
  <si>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</si>
  <si>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</si>
  <si>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</si>
  <si>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</si>
  <si>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</si>
  <si>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</si>
  <si>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</si>
  <si>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</si>
  <si>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</si>
  <si>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</si>
  <si>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</si>
  <si>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</si>
  <si>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</si>
  <si>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</si>
  <si>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</si>
  <si>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</si>
  <si>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</si>
  <si>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</si>
  <si>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</si>
  <si>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</si>
  <si>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</si>
  <si>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</si>
  <si>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</si>
  <si>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</si>
  <si>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</si>
  <si>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</si>
  <si>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</si>
  <si>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</si>
  <si>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</si>
  <si>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</si>
  <si>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</si>
  <si>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</si>
  <si>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</si>
  <si>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</si>
  <si>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</si>
  <si>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</si>
  <si>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</si>
  <si>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</si>
  <si>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</si>
  <si>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</si>
  <si>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</si>
  <si>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</si>
  <si>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</si>
  <si>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</si>
  <si>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</si>
  <si>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</si>
  <si>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</si>
  <si>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</si>
  <si>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</si>
  <si>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</si>
  <si>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</si>
  <si>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</si>
  <si>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</si>
  <si>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</si>
  <si>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</si>
  <si>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</si>
  <si>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</si>
  <si>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</si>
  <si>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</si>
  <si>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</si>
  <si>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</si>
  <si>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</si>
  <si>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</si>
  <si>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</si>
  <si>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</si>
  <si>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</si>
  <si>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</si>
  <si>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</si>
  <si>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</si>
  <si>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</si>
  <si>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</si>
  <si>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</si>
  <si>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</si>
  <si>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</si>
  <si>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</si>
  <si>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</si>
  <si>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</si>
  <si>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</si>
  <si>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</si>
  <si>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</si>
  <si>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</si>
  <si>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</si>
  <si>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</si>
  <si>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</si>
  <si>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</si>
  <si>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</si>
  <si>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</si>
  <si>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</si>
  <si>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</si>
  <si>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</si>
  <si>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</si>
  <si>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</si>
  <si>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</si>
  <si>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</si>
  <si>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</si>
  <si>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</si>
  <si>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</si>
  <si>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</si>
  <si>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</si>
  <si>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</si>
  <si>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</si>
  <si>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</si>
  <si>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</si>
  <si>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</si>
  <si>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</si>
  <si>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</si>
  <si>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</si>
  <si>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</si>
  <si>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</si>
  <si>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</si>
  <si>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</si>
  <si>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</si>
  <si>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</si>
  <si>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</si>
  <si>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</si>
  <si>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</si>
  <si>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</si>
  <si>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</si>
  <si>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</si>
  <si>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</si>
  <si>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</si>
  <si>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</si>
  <si>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</si>
  <si>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</si>
  <si>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</si>
  <si>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</si>
  <si>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</si>
  <si>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</si>
  <si>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</si>
  <si>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</si>
  <si>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</si>
  <si>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</si>
  <si>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</si>
  <si>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</si>
  <si>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</si>
  <si>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</si>
  <si>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</si>
  <si>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</si>
  <si>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</si>
  <si>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</si>
  <si>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</si>
  <si>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</si>
  <si>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</si>
  <si>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</si>
  <si>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</si>
  <si>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</si>
  <si>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</si>
  <si>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</si>
  <si>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</si>
  <si>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</si>
  <si>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</si>
  <si>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</si>
  <si>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</si>
  <si>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</si>
  <si>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</si>
  <si>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</si>
  <si>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</si>
  <si>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</si>
  <si>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</si>
  <si>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</si>
  <si>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</si>
  <si>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</si>
  <si>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</si>
  <si>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</si>
  <si>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</si>
  <si>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</si>
  <si>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</si>
  <si>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</si>
  <si>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</si>
  <si>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</si>
  <si>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</si>
  <si>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</si>
  <si>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</si>
  <si>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</si>
  <si>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</si>
  <si>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</si>
  <si>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</si>
  <si>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</si>
  <si>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</si>
  <si>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</si>
  <si>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</si>
  <si>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</si>
  <si>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</si>
  <si>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</si>
  <si>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</si>
  <si>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</si>
  <si>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</si>
  <si>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</si>
  <si>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</si>
  <si>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</si>
  <si>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</si>
  <si>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</si>
  <si>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</si>
  <si>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</si>
  <si>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</si>
  <si>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</si>
  <si>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</si>
  <si>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</si>
  <si>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</si>
  <si>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</si>
  <si>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</si>
  <si>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</si>
  <si>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</si>
  <si>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</si>
  <si>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</si>
  <si>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</si>
  <si>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</si>
  <si>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</si>
  <si>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</si>
  <si>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</si>
  <si>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</si>
  <si>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</si>
  <si>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</si>
  <si>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</si>
  <si>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</si>
  <si>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</si>
  <si>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</si>
  <si>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</si>
  <si>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</si>
  <si>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</si>
  <si>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</si>
  <si>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</si>
  <si>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</si>
  <si>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</si>
  <si>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</si>
  <si>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</si>
  <si>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</si>
  <si>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</si>
  <si>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</si>
  <si>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</si>
  <si>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</si>
  <si>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</si>
  <si>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</si>
  <si>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</si>
  <si>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</si>
  <si>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</si>
  <si>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</si>
  <si>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</si>
  <si>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</si>
  <si>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</si>
  <si>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</si>
  <si>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</si>
  <si>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</si>
  <si>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</si>
  <si>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</si>
  <si>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</si>
  <si>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</si>
  <si>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</si>
  <si>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</si>
  <si>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</si>
  <si>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</si>
  <si>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</si>
  <si>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</si>
  <si>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</si>
  <si>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</si>
  <si>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</si>
  <si>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</si>
  <si>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</si>
  <si>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</si>
  <si>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</si>
  <si>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</si>
  <si>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</si>
  <si>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</si>
  <si>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</si>
  <si>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</si>
  <si>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</si>
  <si>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</si>
  <si>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</si>
  <si>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</si>
  <si>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</si>
  <si>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</si>
  <si>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</si>
  <si>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</si>
  <si>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</si>
  <si>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</si>
  <si>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</si>
  <si>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</si>
  <si>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</si>
  <si>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</si>
  <si>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</si>
  <si>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</si>
  <si>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</si>
  <si>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</si>
  <si>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</si>
  <si>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</si>
  <si>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</si>
  <si>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</si>
  <si>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</si>
  <si>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</si>
  <si>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</si>
  <si>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</si>
  <si>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</si>
  <si>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</si>
  <si>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</si>
  <si>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</si>
  <si>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</si>
  <si>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</si>
  <si>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</si>
  <si>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</si>
  <si>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</si>
  <si>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</si>
  <si>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</si>
  <si>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</si>
  <si>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</si>
  <si>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</si>
  <si>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</si>
  <si>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</si>
  <si>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</si>
  <si>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</si>
  <si>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</si>
  <si>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</si>
  <si>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</si>
  <si>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</si>
  <si>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</si>
  <si>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</si>
  <si>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</si>
  <si>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</si>
  <si>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</si>
  <si>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</si>
  <si>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</si>
  <si>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</si>
  <si>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</si>
  <si>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</si>
  <si>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</si>
  <si>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</si>
  <si>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</si>
  <si>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</si>
  <si>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</si>
  <si>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</si>
  <si>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</si>
  <si>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</si>
  <si>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</si>
  <si>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</si>
  <si>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</si>
  <si>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</si>
  <si>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</si>
  <si>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</si>
  <si>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</si>
  <si>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</si>
  <si>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</si>
  <si>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</si>
  <si>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</si>
  <si>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</si>
  <si>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</si>
  <si>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</si>
  <si>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</si>
  <si>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</si>
  <si>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</si>
  <si>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</si>
  <si>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</si>
  <si>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</si>
  <si>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</si>
  <si>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</si>
  <si>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</si>
  <si>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</si>
  <si>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</si>
  <si>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</si>
  <si>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</si>
  <si>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</si>
  <si>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</si>
  <si>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</si>
  <si>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</si>
  <si>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</si>
  <si>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</si>
  <si>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</si>
  <si>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</si>
  <si>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</si>
  <si>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</si>
  <si>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</si>
  <si>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</si>
  <si>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</si>
  <si>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</si>
  <si>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</si>
  <si>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</si>
  <si>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</si>
  <si>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</si>
  <si>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</si>
  <si>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</si>
  <si>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</si>
  <si>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</si>
  <si>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</si>
  <si>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</si>
  <si>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</si>
  <si>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</si>
  <si>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</si>
  <si>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</si>
  <si>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</si>
  <si>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</si>
  <si>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</si>
  <si>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</si>
  <si>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</si>
  <si>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</si>
  <si>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</si>
  <si>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</si>
  <si>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</si>
  <si>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</si>
  <si>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</si>
  <si>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</si>
  <si>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</si>
  <si>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</si>
  <si>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</si>
  <si>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</si>
  <si>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</si>
  <si>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</si>
  <si>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</si>
  <si>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</si>
  <si>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</si>
  <si>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</si>
  <si>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</si>
  <si>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</si>
  <si>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</si>
  <si>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</si>
  <si>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</si>
  <si>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</si>
  <si>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</si>
  <si>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</si>
  <si>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</si>
  <si>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</si>
  <si>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</si>
  <si>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</si>
  <si>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</si>
  <si>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</si>
  <si>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</si>
  <si>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</si>
  <si>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</si>
  <si>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</si>
  <si>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</si>
  <si>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</si>
  <si>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</si>
  <si>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</si>
  <si>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</si>
  <si>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</si>
  <si>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</si>
  <si>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</si>
  <si>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</si>
  <si>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</si>
  <si>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</si>
  <si>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</si>
  <si>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</si>
  <si>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</si>
  <si>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</si>
  <si>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</si>
  <si>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</si>
  <si>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</si>
  <si>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</si>
  <si>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</si>
  <si>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</si>
  <si>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</si>
  <si>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</si>
  <si>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</si>
  <si>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</si>
  <si>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</si>
  <si>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</si>
  <si>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</si>
  <si>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</si>
  <si>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</si>
  <si>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</si>
  <si>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</si>
  <si>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</si>
  <si>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</si>
  <si>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</si>
  <si>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</si>
  <si>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</si>
  <si>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</si>
  <si>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</si>
  <si>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</si>
  <si>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</si>
  <si>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</si>
  <si>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</si>
  <si>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</si>
  <si>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</si>
  <si>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</si>
  <si>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</si>
  <si>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</si>
  <si>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</si>
  <si>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</si>
  <si>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</si>
  <si>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</si>
  <si>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</si>
  <si>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</si>
  <si>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</si>
  <si>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</si>
  <si>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</si>
  <si>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</si>
  <si>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</si>
  <si>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</si>
  <si>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</si>
  <si>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</si>
  <si>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</si>
  <si>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</si>
  <si>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</si>
  <si>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</si>
  <si>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</si>
  <si>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</si>
  <si>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</si>
  <si>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</si>
  <si>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</si>
  <si>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</si>
  <si>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</si>
  <si>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</si>
  <si>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</si>
  <si>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</si>
  <si>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</si>
  <si>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</si>
  <si>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</si>
  <si>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</si>
  <si>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</si>
  <si>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</si>
  <si>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</si>
  <si>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</si>
  <si>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</si>
  <si>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</si>
  <si>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</si>
  <si>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</si>
  <si>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</si>
  <si>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</si>
  <si>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</si>
  <si>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</si>
  <si>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</si>
  <si>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</si>
  <si>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</si>
  <si>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</si>
  <si>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</si>
  <si>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</si>
  <si>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</si>
  <si>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</si>
  <si>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</si>
  <si>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</si>
  <si>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</si>
  <si>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</si>
  <si>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</si>
  <si>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</si>
  <si>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</si>
  <si>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</si>
  <si>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</si>
  <si>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</si>
  <si>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</si>
  <si>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</si>
  <si>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</si>
  <si>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</si>
  <si>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</si>
  <si>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</si>
  <si>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</si>
  <si>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</si>
  <si>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</si>
  <si>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</si>
  <si>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</si>
  <si>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</si>
  <si>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</si>
  <si>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</si>
  <si>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</si>
  <si>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</si>
  <si>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</si>
  <si>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</si>
  <si>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</si>
  <si>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</si>
  <si>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</si>
  <si>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</si>
  <si>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</si>
  <si>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</si>
  <si>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</si>
  <si>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</si>
  <si>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</si>
  <si>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</si>
  <si>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</si>
  <si>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</si>
  <si>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</si>
  <si>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</si>
  <si>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</si>
  <si>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</si>
  <si>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</si>
  <si>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</si>
  <si>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</si>
  <si>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</si>
  <si>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</si>
  <si>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</si>
  <si>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</si>
  <si>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</si>
  <si>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</si>
  <si>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</si>
  <si>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</si>
  <si>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</si>
  <si>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</si>
  <si>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</si>
  <si>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</si>
  <si>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</si>
  <si>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</si>
  <si>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</si>
  <si>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</si>
  <si>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</si>
  <si>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</si>
  <si>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</si>
  <si>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</si>
  <si>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</si>
  <si>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</si>
  <si>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</si>
  <si>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</si>
  <si>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</si>
  <si>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</si>
  <si>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</si>
  <si>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</si>
  <si>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</si>
  <si>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</si>
  <si>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</si>
  <si>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</si>
  <si>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</si>
  <si>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</si>
  <si>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</si>
  <si>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</si>
  <si>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</si>
  <si>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</si>
  <si>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</si>
  <si>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</si>
  <si>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</si>
  <si>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</si>
  <si>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</si>
  <si>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</si>
  <si>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</si>
  <si>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</si>
  <si>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</si>
  <si>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</si>
  <si>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</si>
  <si>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</si>
  <si>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</si>
  <si>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</si>
  <si>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</si>
  <si>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</si>
  <si>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</si>
  <si>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</si>
  <si>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</si>
  <si>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</si>
  <si>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</si>
  <si>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</si>
  <si>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</si>
  <si>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</si>
  <si>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</si>
  <si>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</si>
  <si>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</si>
  <si>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</si>
  <si>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</si>
  <si>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</si>
  <si>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</si>
  <si>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</si>
  <si>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</si>
  <si>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</si>
  <si>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</si>
  <si>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</si>
  <si>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</si>
  <si>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</si>
  <si>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</si>
  <si>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</si>
  <si>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</si>
  <si>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</si>
  <si>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</si>
  <si>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</si>
  <si>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</si>
  <si>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</si>
  <si>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</si>
  <si>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</si>
  <si>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</si>
  <si>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</si>
  <si>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</si>
  <si>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</si>
  <si>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</si>
  <si>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</si>
  <si>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</si>
  <si>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</si>
  <si>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</si>
  <si>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</si>
  <si>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</si>
  <si>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</si>
  <si>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</si>
  <si>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</si>
  <si>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</si>
  <si>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</si>
  <si>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</si>
  <si>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</si>
  <si>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</si>
  <si>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</si>
  <si>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</si>
  <si>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</si>
  <si>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</si>
  <si>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</si>
  <si>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</si>
  <si>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</si>
  <si>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</si>
  <si>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</si>
  <si>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</si>
  <si>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</si>
  <si>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</si>
  <si>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</si>
  <si>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</si>
  <si>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</si>
  <si>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</si>
  <si>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</si>
  <si>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</si>
  <si>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</si>
  <si>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</si>
  <si>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</si>
  <si>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</si>
  <si>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</si>
  <si>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</si>
  <si>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</si>
  <si>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</si>
  <si>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</si>
  <si>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</si>
  <si>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</si>
  <si>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</si>
  <si>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</si>
  <si>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</si>
  <si>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</si>
  <si>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</si>
  <si>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</si>
  <si>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</si>
  <si>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</si>
  <si>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</si>
  <si>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</si>
  <si>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</si>
  <si>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</si>
  <si>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</si>
  <si>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</si>
  <si>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</si>
  <si>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</si>
  <si>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</si>
  <si>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</si>
  <si>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</si>
  <si>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</si>
  <si>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</si>
  <si>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</si>
  <si>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</si>
  <si>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</si>
  <si>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</si>
  <si>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</si>
  <si>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</si>
  <si>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</si>
  <si>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</si>
  <si>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</si>
  <si>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</si>
  <si>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</si>
  <si>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</si>
  <si>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</si>
  <si>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</si>
  <si>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</si>
  <si>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</si>
  <si>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</si>
  <si>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</si>
  <si>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</si>
  <si>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</si>
  <si>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</si>
  <si>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</si>
  <si>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</si>
  <si>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</si>
  <si>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</si>
  <si>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</si>
  <si>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</si>
  <si>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</si>
  <si>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</si>
  <si>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</si>
  <si>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</si>
  <si>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</si>
  <si>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</si>
  <si>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</si>
  <si>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</si>
  <si>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</si>
  <si>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</si>
  <si>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</si>
  <si>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</si>
  <si>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</si>
  <si>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</si>
  <si>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</si>
  <si>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</si>
  <si>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</si>
  <si>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</si>
  <si>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</si>
  <si>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</si>
  <si>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</si>
  <si>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</si>
  <si>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</si>
  <si>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</si>
  <si>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</si>
  <si>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</si>
  <si>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</si>
  <si>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</si>
  <si>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</si>
  <si>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</si>
  <si>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</si>
  <si>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</si>
  <si>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</si>
  <si>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</si>
  <si>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</si>
  <si>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</si>
  <si>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</si>
  <si>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</si>
  <si>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</si>
  <si>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</si>
  <si>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</si>
  <si>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</si>
  <si>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</si>
  <si>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</si>
  <si>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</si>
  <si>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</si>
  <si>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</si>
  <si>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</si>
  <si>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</si>
  <si>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</si>
  <si>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</si>
  <si>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</si>
  <si>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</si>
  <si>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</si>
  <si>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</si>
  <si>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</si>
  <si>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</si>
  <si>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</si>
  <si>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</si>
  <si>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</si>
  <si>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</si>
  <si>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</si>
  <si>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</si>
  <si>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</si>
  <si>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</si>
  <si>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</si>
  <si>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</si>
  <si>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</si>
  <si>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</si>
  <si>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</si>
  <si>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</si>
  <si>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</si>
  <si>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</si>
  <si>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</si>
  <si>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</si>
  <si>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</si>
  <si>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</si>
  <si>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</si>
  <si>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</si>
  <si>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</si>
  <si>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</si>
  <si>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</si>
  <si>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</si>
  <si>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</si>
  <si>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</si>
  <si>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</si>
  <si>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</si>
  <si>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</si>
  <si>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</si>
  <si>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</si>
  <si>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</si>
  <si>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</si>
  <si>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</si>
  <si>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</si>
  <si>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</si>
  <si>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</si>
  <si>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</si>
  <si>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</si>
  <si>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</si>
  <si>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</si>
  <si>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</si>
  <si>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</si>
  <si>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</si>
  <si>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</si>
  <si>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</si>
  <si>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</si>
  <si>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</si>
  <si>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</si>
  <si>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</si>
  <si>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</si>
  <si>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</si>
  <si>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</si>
  <si>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</si>
  <si>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</si>
  <si>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</si>
  <si>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</si>
  <si>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</si>
  <si>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</si>
  <si>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</si>
  <si>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</si>
  <si>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</si>
  <si>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</si>
  <si>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</si>
  <si>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</si>
  <si>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</si>
  <si>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</si>
  <si>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</si>
  <si>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</si>
  <si>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</si>
  <si>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</si>
  <si>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</si>
  <si>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</si>
  <si>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</si>
  <si>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</si>
  <si>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</si>
  <si>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</si>
  <si>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</si>
  <si>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</si>
  <si>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</si>
  <si>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</si>
  <si>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</si>
  <si>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</si>
  <si>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</si>
  <si>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</si>
  <si>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</si>
  <si>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</si>
  <si>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</si>
  <si>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</si>
  <si>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</si>
  <si>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</si>
  <si>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</si>
  <si>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</si>
  <si>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</si>
  <si>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</si>
  <si>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</si>
  <si>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</si>
  <si>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</si>
  <si>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</si>
  <si>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</si>
  <si>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</si>
  <si>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</si>
  <si>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</si>
  <si>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</si>
  <si>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</si>
  <si>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</si>
  <si>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</si>
  <si>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</si>
  <si>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</si>
  <si>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</si>
  <si>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</si>
  <si>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</si>
  <si>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</si>
  <si>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</si>
  <si>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</si>
  <si>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</si>
  <si>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</si>
  <si>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</si>
  <si>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</si>
  <si>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</si>
  <si>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</si>
  <si>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</si>
  <si>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</si>
  <si>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</si>
  <si>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</si>
  <si>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</si>
  <si>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</si>
  <si>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</si>
  <si>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</si>
  <si>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</si>
  <si>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</si>
  <si>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</si>
  <si>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</si>
  <si>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</si>
  <si>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</si>
  <si>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</si>
  <si>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</si>
  <si>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</si>
  <si>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</si>
  <si>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</si>
  <si>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</si>
  <si>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</si>
  <si>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</si>
  <si>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</si>
  <si>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</si>
  <si>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</si>
  <si>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</si>
  <si>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</si>
  <si>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</si>
  <si>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</si>
  <si>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</si>
  <si>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</si>
  <si>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</si>
  <si>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</si>
  <si>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</si>
  <si>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</si>
  <si>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</si>
  <si>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</si>
  <si>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</si>
  <si>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</si>
  <si>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</si>
  <si>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</si>
  <si>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</si>
  <si>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</si>
  <si>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</si>
  <si>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</si>
  <si>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</si>
  <si>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</si>
  <si>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</si>
  <si>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</si>
  <si>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</si>
  <si>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</si>
  <si>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</si>
  <si>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</si>
  <si>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</si>
  <si>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</si>
  <si>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</si>
  <si>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</si>
  <si>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</si>
  <si>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</si>
  <si>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</si>
  <si>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</si>
  <si>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</si>
  <si>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</si>
  <si>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</si>
  <si>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</si>
  <si>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</si>
  <si>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</si>
  <si>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</si>
  <si>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</si>
  <si>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</si>
  <si>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</si>
  <si>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</si>
  <si>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</si>
  <si>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</si>
  <si>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</si>
  <si>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</si>
  <si>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</si>
  <si>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</si>
  <si>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</si>
  <si>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</si>
  <si>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</si>
  <si>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</si>
  <si>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</si>
  <si>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</si>
  <si>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</si>
  <si>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</si>
  <si>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</si>
  <si>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</si>
  <si>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</si>
  <si>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</si>
  <si>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</si>
  <si>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</si>
  <si>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</si>
  <si>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</si>
  <si>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</si>
  <si>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</si>
  <si>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</si>
  <si>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</si>
  <si>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</si>
  <si>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</si>
  <si>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</si>
  <si>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</si>
  <si>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</si>
  <si>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</si>
  <si>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</si>
  <si>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</si>
  <si>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</si>
  <si>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</si>
  <si>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</si>
  <si>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</si>
  <si>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</si>
  <si>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</si>
  <si>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</si>
  <si>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</si>
  <si>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</si>
  <si>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</si>
  <si>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</si>
  <si>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</si>
  <si>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</si>
  <si>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</si>
  <si>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</si>
  <si>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</si>
  <si>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</si>
  <si>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</si>
  <si>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</si>
  <si>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</si>
  <si>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</si>
  <si>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</si>
  <si>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</si>
  <si>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</si>
  <si>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</si>
  <si>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</si>
  <si>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</si>
  <si>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</si>
  <si>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</si>
  <si>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</si>
  <si>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</si>
  <si>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</si>
  <si>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</si>
  <si>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</si>
  <si>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</si>
  <si>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</si>
  <si>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</si>
  <si>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</si>
  <si>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</si>
  <si>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</si>
  <si>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</si>
  <si>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</si>
  <si>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</si>
  <si>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</si>
  <si>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</si>
  <si>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</si>
  <si>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</si>
  <si>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</si>
  <si>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</si>
  <si>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</si>
  <si>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</si>
  <si>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</si>
  <si>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</si>
  <si>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</si>
  <si>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</si>
  <si>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</si>
  <si>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</si>
  <si>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</si>
  <si>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</si>
  <si>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</si>
  <si>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</si>
  <si>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</si>
  <si>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</si>
  <si>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</si>
  <si>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</si>
  <si>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</si>
  <si>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</si>
  <si>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</si>
  <si>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</si>
  <si>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</si>
  <si>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</si>
  <si>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</si>
  <si>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</si>
  <si>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</si>
  <si>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</si>
  <si>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</si>
  <si>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</si>
  <si>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</si>
  <si>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</si>
  <si>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</si>
  <si>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</si>
  <si>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</si>
  <si>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</si>
  <si>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</si>
  <si>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</si>
  <si>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</si>
  <si>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</si>
  <si>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</si>
  <si>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</si>
  <si>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</si>
  <si>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</si>
  <si>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</si>
  <si>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</si>
  <si>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</si>
  <si>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</si>
  <si>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</si>
  <si>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</si>
  <si>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</si>
  <si>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</si>
  <si>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</si>
  <si>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</si>
  <si>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</si>
  <si>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</si>
  <si>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</si>
  <si>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</si>
  <si>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</si>
  <si>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</si>
  <si>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</si>
  <si>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</si>
  <si>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</si>
  <si>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</si>
  <si>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</si>
  <si>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</si>
  <si>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</si>
  <si>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</si>
  <si>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</si>
  <si>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</si>
  <si>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</si>
  <si>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</si>
  <si>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</si>
  <si>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</si>
  <si>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</si>
  <si>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</si>
  <si>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</si>
  <si>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</si>
  <si>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</si>
  <si>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</si>
  <si>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</si>
  <si>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</si>
  <si>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</si>
  <si>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</si>
  <si>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</si>
  <si>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</si>
  <si>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</si>
  <si>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</si>
  <si>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</si>
  <si>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</si>
  <si>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</si>
  <si>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</si>
  <si>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</si>
  <si>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</si>
  <si>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</si>
  <si>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</si>
  <si>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</si>
  <si>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</si>
  <si>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</si>
  <si>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</si>
  <si>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</si>
  <si>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</si>
  <si>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</si>
  <si>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</si>
  <si>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</si>
  <si>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</si>
  <si>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</si>
  <si>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</si>
  <si>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</si>
  <si>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</si>
  <si>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</si>
  <si>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</si>
  <si>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</si>
  <si>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</si>
  <si>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</si>
  <si>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</si>
  <si>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</si>
  <si>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</si>
  <si>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</si>
  <si>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</si>
  <si>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</si>
  <si>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</si>
  <si>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</si>
  <si>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</si>
  <si>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</si>
  <si>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</si>
  <si>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</si>
  <si>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</si>
  <si>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</si>
  <si>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</si>
  <si>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</si>
  <si>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</si>
  <si>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</si>
  <si>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</si>
  <si>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</si>
  <si>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</si>
  <si>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</si>
  <si>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</si>
  <si>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</si>
  <si>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</si>
  <si>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</si>
  <si>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</si>
  <si>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</si>
  <si>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</si>
  <si>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</si>
  <si>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</si>
  <si>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</si>
  <si>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</si>
  <si>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</si>
  <si>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</si>
  <si>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</si>
  <si>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</si>
  <si>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</si>
  <si>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</si>
  <si>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</si>
  <si>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</si>
  <si>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</si>
  <si>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</si>
  <si>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</si>
  <si>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</si>
  <si>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</si>
  <si>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</si>
  <si>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</si>
  <si>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</si>
  <si>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</si>
  <si>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</si>
  <si>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</si>
  <si>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</si>
  <si>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</si>
  <si>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</si>
  <si>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</si>
  <si>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</si>
  <si>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</si>
  <si>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</si>
  <si>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</si>
  <si>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</si>
  <si>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</si>
  <si>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</si>
  <si>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</si>
  <si>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</si>
  <si>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</si>
  <si>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</si>
  <si>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</si>
  <si>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</si>
  <si>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</si>
  <si>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</si>
  <si>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</si>
  <si>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</si>
  <si>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</si>
  <si>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</si>
  <si>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</si>
  <si>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</si>
  <si>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</si>
  <si>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</si>
  <si>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</si>
  <si>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</si>
  <si>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</si>
  <si>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</si>
  <si>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</si>
  <si>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</si>
  <si>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</si>
  <si>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</si>
  <si>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</si>
  <si>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</si>
  <si>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</si>
  <si>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</si>
  <si>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</si>
  <si>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</si>
  <si>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</si>
  <si>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</si>
  <si>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</si>
  <si>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</si>
  <si>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</si>
  <si>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</si>
  <si>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</si>
  <si>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</si>
  <si>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</si>
  <si>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</si>
  <si>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</si>
  <si>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</si>
  <si>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</si>
  <si>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</si>
  <si>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</si>
  <si>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</si>
  <si>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</si>
  <si>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</si>
  <si>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</si>
  <si>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</si>
  <si>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</si>
  <si>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</si>
  <si>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</si>
  <si>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</si>
  <si>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</si>
  <si>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</si>
  <si>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</si>
  <si>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</si>
  <si>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</si>
  <si>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</si>
  <si>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</si>
  <si>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</si>
  <si>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</si>
  <si>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</si>
  <si>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</si>
  <si>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</si>
  <si>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</si>
  <si>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</si>
  <si>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</si>
  <si>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</si>
  <si>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</si>
  <si>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</si>
  <si>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</si>
  <si>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</si>
  <si>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</si>
  <si>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</si>
  <si>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</si>
  <si>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</si>
  <si>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</si>
  <si>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</si>
  <si>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</si>
  <si>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</si>
  <si>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</si>
  <si>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</si>
  <si>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</si>
  <si>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</si>
  <si>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</si>
  <si>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</si>
  <si>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</si>
  <si>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</si>
  <si>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</si>
  <si>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</si>
  <si>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</si>
  <si>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</si>
  <si>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</si>
  <si>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</si>
  <si>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</si>
  <si>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</si>
  <si>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</si>
  <si>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</si>
  <si>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</si>
  <si>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</si>
  <si>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</si>
  <si>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</si>
  <si>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</si>
  <si>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</si>
  <si>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</si>
  <si>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</si>
  <si>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</si>
  <si>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</si>
  <si>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</si>
  <si>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</si>
  <si>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</si>
  <si>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</si>
  <si>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</si>
  <si>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</si>
  <si>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</si>
  <si>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</si>
  <si>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</si>
  <si>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</si>
  <si>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</si>
  <si>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</si>
  <si>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</si>
  <si>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</si>
  <si>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</si>
  <si>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</si>
  <si>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</si>
  <si>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</si>
  <si>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</si>
  <si>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</si>
  <si>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</si>
  <si>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</si>
  <si>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</si>
  <si>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</si>
  <si>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</si>
  <si>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</si>
  <si>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</si>
  <si>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</si>
  <si>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</si>
  <si>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</si>
  <si>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</si>
  <si>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</si>
  <si>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</si>
  <si>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</si>
  <si>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</si>
  <si>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</si>
  <si>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</si>
  <si>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</si>
  <si>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</si>
  <si>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</si>
  <si>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</si>
  <si>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</si>
  <si>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</si>
  <si>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</si>
  <si>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</si>
  <si>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</si>
  <si>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</si>
  <si>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</si>
  <si>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</si>
  <si>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</si>
  <si>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</si>
  <si>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</si>
  <si>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</si>
  <si>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</si>
  <si>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</si>
  <si>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</si>
  <si>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</si>
  <si>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</si>
  <si>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</si>
  <si>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</si>
  <si>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</si>
  <si>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</si>
  <si>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</si>
  <si>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</si>
  <si>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</si>
  <si>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</si>
  <si>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</si>
  <si>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</si>
  <si>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</si>
  <si>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</si>
  <si>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</si>
  <si>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</si>
  <si>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</si>
  <si>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</si>
  <si>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</si>
  <si>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</si>
  <si>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</si>
  <si>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</si>
  <si>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</si>
  <si>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</si>
  <si>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</si>
  <si>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</si>
  <si>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</si>
  <si>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</si>
  <si>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</si>
  <si>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</si>
  <si>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</si>
  <si>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</si>
  <si>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</si>
  <si>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</si>
  <si>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</si>
  <si>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</si>
  <si>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</si>
  <si>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</si>
  <si>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</si>
  <si>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</si>
  <si>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</si>
  <si>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</si>
  <si>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</si>
  <si>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</si>
  <si>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</si>
  <si>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</si>
  <si>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</si>
  <si>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</si>
  <si>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</si>
  <si>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</si>
  <si>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</si>
  <si>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</si>
  <si>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</si>
  <si>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</si>
  <si>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</si>
  <si>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</si>
  <si>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</si>
  <si>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</si>
  <si>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</si>
  <si>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</si>
  <si>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</si>
  <si>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</si>
  <si>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</si>
  <si>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</si>
  <si>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</si>
  <si>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</si>
  <si>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</si>
  <si>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</si>
  <si>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</si>
  <si>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</si>
  <si>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</si>
  <si>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</si>
  <si>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</si>
  <si>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</si>
  <si>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</si>
  <si>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</si>
  <si>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</si>
  <si>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</si>
  <si>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</si>
  <si>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</si>
  <si>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</si>
  <si>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</si>
  <si>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</si>
  <si>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</si>
  <si>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</si>
  <si>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</si>
  <si>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</si>
  <si>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</si>
  <si>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</si>
  <si>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</si>
  <si>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</si>
  <si>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</si>
  <si>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</si>
  <si>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</si>
  <si>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</si>
  <si>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</si>
  <si>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</si>
  <si>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</si>
  <si>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</si>
  <si>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</si>
  <si>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</si>
  <si>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</si>
  <si>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</si>
  <si>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</si>
  <si>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</si>
  <si>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</si>
  <si>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</si>
  <si>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</si>
  <si>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</si>
  <si>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</si>
  <si>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</si>
  <si>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</si>
  <si>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</si>
  <si>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</si>
  <si>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</si>
  <si>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</si>
  <si>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</si>
  <si>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</si>
  <si>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</si>
  <si>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</si>
  <si>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</si>
  <si>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</si>
  <si>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</si>
  <si>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</si>
  <si>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</si>
  <si>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</si>
  <si>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</si>
  <si>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</si>
  <si>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</si>
  <si>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</si>
  <si>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</si>
  <si>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</si>
  <si>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</si>
  <si>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</si>
  <si>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</si>
  <si>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</si>
  <si>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</si>
  <si>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</si>
  <si>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</si>
  <si>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</si>
  <si>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</si>
  <si>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</si>
  <si>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</si>
  <si>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</si>
  <si>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</si>
  <si>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</si>
  <si>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</si>
  <si>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</si>
  <si>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</si>
  <si>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</si>
  <si>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</si>
  <si>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</si>
  <si>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</si>
  <si>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</si>
  <si>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</si>
  <si>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</si>
  <si>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</si>
  <si>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</si>
  <si>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</si>
  <si>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</si>
  <si>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</si>
  <si>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</si>
  <si>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</si>
  <si>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</si>
  <si>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</si>
  <si>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</si>
  <si>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</si>
  <si>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</si>
  <si>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</si>
  <si>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</si>
  <si>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</si>
  <si>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</si>
  <si>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</si>
  <si>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</si>
  <si>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</si>
  <si>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</si>
  <si>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</si>
  <si>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</si>
  <si>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</si>
  <si>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</si>
  <si>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</si>
  <si>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</si>
  <si>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</si>
  <si>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</si>
  <si>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</si>
  <si>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</si>
  <si>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</si>
  <si>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</si>
  <si>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</si>
  <si>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</si>
  <si>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</si>
  <si>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</si>
  <si>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</si>
  <si>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</si>
  <si>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</si>
  <si>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</si>
  <si>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</si>
  <si>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</si>
  <si>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</si>
  <si>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</si>
  <si>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</si>
  <si>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</si>
  <si>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</si>
  <si>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</si>
  <si>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</si>
  <si>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</si>
  <si>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</si>
  <si>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</si>
  <si>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</si>
  <si>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</si>
  <si>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</si>
  <si>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</si>
  <si>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</si>
  <si>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</si>
  <si>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</si>
  <si>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</si>
  <si>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</si>
  <si>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</si>
  <si>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</si>
  <si>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</si>
  <si>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</si>
  <si>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</si>
  <si>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</si>
  <si>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</si>
  <si>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</si>
  <si>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</si>
  <si>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</si>
  <si>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</si>
  <si>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</si>
  <si>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</si>
  <si>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</si>
  <si>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</si>
  <si>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</si>
  <si>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</si>
  <si>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</si>
  <si>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</si>
  <si>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</si>
  <si>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</si>
  <si>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</si>
  <si>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</si>
  <si>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</si>
  <si>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</si>
  <si>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</si>
  <si>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</si>
  <si>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</si>
  <si>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</si>
  <si>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</si>
  <si>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</si>
  <si>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</si>
  <si>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</si>
  <si>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</si>
  <si>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</si>
  <si>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</si>
  <si>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</si>
  <si>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</si>
  <si>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</si>
  <si>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</si>
  <si>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</si>
  <si>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</si>
  <si>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</si>
  <si>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</si>
  <si>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</si>
  <si>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</si>
  <si>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</si>
  <si>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</si>
  <si>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</si>
  <si>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</si>
  <si>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</si>
  <si>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</si>
  <si>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</si>
  <si>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</si>
  <si>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</si>
  <si>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</si>
  <si>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</si>
  <si>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</si>
  <si>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</si>
  <si>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</si>
  <si>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</si>
  <si>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</si>
  <si>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</si>
  <si>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</si>
  <si>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</si>
  <si>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</si>
  <si>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</si>
  <si>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</si>
  <si>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</si>
  <si>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</si>
  <si>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</si>
  <si>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</si>
  <si>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</si>
  <si>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</si>
  <si>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</si>
  <si>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</si>
  <si>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</si>
  <si>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</si>
  <si>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</si>
  <si>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</si>
  <si>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</si>
  <si>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</si>
  <si>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</si>
  <si>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</si>
  <si>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</si>
  <si>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</si>
  <si>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</si>
  <si>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</si>
  <si>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</si>
  <si>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</si>
  <si>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</si>
  <si>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</si>
  <si>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</si>
  <si>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</si>
  <si>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</si>
  <si>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</si>
  <si>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</si>
  <si>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</si>
  <si>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</si>
  <si>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</si>
  <si>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</si>
  <si>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</si>
  <si>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</si>
  <si>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</si>
  <si>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</si>
  <si>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</si>
  <si>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</si>
  <si>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</si>
  <si>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</si>
  <si>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</si>
  <si>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</si>
  <si>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</si>
  <si>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</si>
  <si>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</si>
  <si>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</si>
  <si>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</si>
  <si>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</si>
  <si>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</si>
  <si>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</si>
  <si>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</si>
  <si>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</si>
  <si>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</si>
  <si>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</si>
  <si>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</si>
  <si>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</si>
  <si>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</si>
  <si>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</si>
  <si>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</si>
  <si>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</si>
  <si>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</si>
  <si>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</si>
  <si>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</si>
  <si>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</si>
  <si>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</si>
  <si>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</si>
  <si>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</si>
  <si>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</si>
  <si>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</si>
  <si>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</si>
  <si>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</si>
  <si>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</si>
  <si>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</si>
  <si>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</si>
  <si>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</si>
  <si>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</si>
  <si>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</si>
  <si>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</si>
  <si>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</si>
  <si>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</si>
  <si>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</si>
  <si>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</si>
  <si>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</si>
  <si>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</si>
  <si>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</si>
  <si>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</si>
  <si>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</si>
  <si>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</si>
  <si>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</si>
  <si>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</si>
  <si>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</si>
  <si>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</si>
  <si>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</si>
  <si>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</si>
  <si>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</si>
  <si>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</si>
  <si>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</si>
  <si>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</si>
  <si>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</si>
  <si>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</si>
  <si>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</si>
  <si>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</si>
  <si>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</si>
  <si>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</si>
  <si>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</si>
  <si>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</si>
  <si>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</si>
  <si>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</si>
  <si>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</si>
  <si>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</si>
  <si>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</si>
  <si>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</si>
  <si>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</si>
  <si>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</si>
  <si>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</si>
  <si>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</si>
  <si>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</si>
  <si>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</si>
  <si>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</si>
  <si>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</si>
  <si>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</si>
  <si>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</si>
  <si>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</si>
  <si>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</si>
  <si>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</si>
  <si>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</si>
  <si>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</si>
  <si>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</si>
  <si>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</si>
  <si>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</si>
  <si>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</si>
  <si>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</si>
  <si>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</si>
  <si>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</si>
  <si>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</si>
  <si>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</si>
  <si>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</si>
  <si>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</si>
  <si>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</si>
  <si>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</si>
  <si>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</si>
  <si>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</si>
  <si>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</si>
  <si>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</si>
  <si>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</si>
  <si>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</si>
  <si>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</si>
  <si>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</si>
  <si>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</si>
  <si>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</si>
  <si>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</si>
  <si>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</si>
  <si>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</si>
  <si>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</si>
  <si>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</si>
  <si>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</si>
  <si>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</si>
  <si>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</si>
  <si>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</si>
  <si>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</si>
  <si>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</si>
  <si>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</si>
  <si>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</si>
  <si>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</si>
  <si>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</si>
  <si>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</si>
  <si>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</si>
  <si>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</si>
  <si>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</si>
  <si>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</si>
  <si>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</si>
  <si>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</si>
  <si>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</si>
  <si>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</si>
  <si>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</si>
  <si>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</si>
  <si>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</si>
  <si>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</si>
  <si>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</si>
  <si>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</si>
  <si>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</si>
  <si>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</si>
  <si>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</si>
  <si>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</si>
  <si>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</si>
  <si>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</si>
  <si>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</si>
  <si>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</si>
  <si>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</si>
  <si>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</si>
  <si>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</si>
  <si>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</si>
  <si>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</si>
  <si>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</si>
  <si>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</si>
  <si>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</si>
  <si>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</si>
  <si>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</si>
  <si>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</si>
  <si>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</si>
  <si>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</si>
  <si>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</si>
  <si>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</si>
  <si>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</si>
  <si>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</si>
  <si>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</si>
  <si>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</si>
  <si>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</si>
  <si>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</si>
  <si>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</si>
  <si>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</si>
  <si>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</si>
  <si>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</si>
  <si>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</si>
  <si>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</si>
  <si>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</si>
  <si>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</si>
  <si>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</si>
  <si>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</si>
  <si>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</si>
  <si>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</si>
  <si>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</si>
  <si>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</si>
  <si>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</si>
  <si>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</si>
  <si>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</si>
  <si>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</si>
  <si>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</si>
  <si>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</si>
  <si>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</si>
  <si>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</si>
  <si>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</si>
  <si>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</si>
  <si>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</si>
  <si>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</si>
  <si>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</si>
  <si>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</si>
  <si>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</si>
  <si>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</si>
  <si>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</si>
  <si>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</si>
  <si>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</si>
  <si>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</si>
  <si>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</si>
  <si>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</si>
  <si>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</si>
  <si>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</si>
  <si>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</si>
  <si>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</si>
  <si>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</si>
  <si>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</si>
  <si>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</si>
  <si>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</si>
  <si>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</si>
  <si>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</si>
  <si>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</si>
  <si>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</si>
  <si>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</si>
  <si>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</si>
  <si>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</si>
  <si>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</si>
  <si>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</si>
  <si>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</si>
  <si>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</si>
  <si>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</si>
  <si>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</si>
  <si>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</si>
  <si>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</si>
  <si>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</si>
  <si>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</si>
  <si>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</si>
  <si>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</si>
  <si>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</si>
  <si>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</si>
  <si>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</si>
  <si>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</si>
  <si>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</si>
  <si>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</si>
  <si>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</si>
  <si>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</si>
  <si>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</si>
  <si>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</si>
  <si>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</si>
  <si>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</si>
  <si>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</si>
  <si>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</si>
  <si>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</si>
  <si>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</si>
  <si>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</si>
  <si>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</si>
  <si>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</si>
  <si>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</si>
  <si>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</si>
  <si>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</si>
  <si>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</si>
  <si>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</si>
  <si>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</si>
  <si>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</si>
  <si>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</si>
  <si>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</si>
  <si>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</si>
  <si>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</si>
  <si>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</si>
  <si>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</si>
  <si>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</si>
  <si>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</si>
  <si>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</si>
  <si>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</si>
  <si>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</si>
  <si>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</si>
  <si>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</si>
  <si>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</si>
  <si>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</si>
  <si>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</si>
  <si>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</si>
  <si>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</si>
  <si>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</si>
  <si>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</si>
  <si>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</si>
  <si>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</si>
  <si>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</si>
  <si>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</si>
  <si>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</si>
  <si>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</si>
  <si>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</si>
  <si>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</si>
  <si>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</si>
  <si>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</si>
  <si>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</si>
  <si>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</si>
  <si>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</si>
  <si>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</si>
  <si>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</si>
  <si>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</si>
  <si>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</si>
  <si>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</si>
  <si>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</si>
  <si>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</si>
  <si>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</si>
  <si>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</si>
  <si>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</si>
  <si>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</si>
  <si>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</si>
  <si>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</si>
  <si>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</si>
  <si>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</si>
  <si>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</si>
  <si>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</si>
  <si>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</si>
  <si>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</si>
  <si>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</si>
  <si>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</si>
  <si>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</si>
  <si>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</si>
  <si>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</si>
  <si>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</si>
  <si>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</si>
  <si>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</si>
  <si>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</si>
  <si>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</si>
  <si>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</si>
  <si>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</si>
  <si>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</si>
  <si>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</si>
  <si>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</si>
  <si>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</si>
  <si>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</si>
  <si>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</si>
  <si>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</si>
  <si>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</si>
  <si>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</si>
  <si>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</si>
  <si>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</si>
  <si>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</si>
  <si>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</si>
  <si>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</si>
  <si>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</si>
  <si>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</si>
  <si>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</si>
  <si>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</si>
  <si>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</si>
  <si>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</si>
  <si>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</si>
  <si>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</si>
  <si>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</si>
  <si>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</si>
  <si>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</si>
  <si>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</si>
  <si>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</si>
  <si>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</si>
  <si>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</si>
  <si>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</si>
  <si>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</si>
  <si>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</si>
  <si>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</si>
  <si>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</si>
  <si>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</si>
  <si>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</si>
  <si>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</si>
  <si>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</si>
  <si>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</si>
  <si>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</si>
  <si>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</si>
  <si>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</si>
  <si>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</si>
  <si>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</si>
  <si>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</si>
  <si>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</si>
  <si>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</si>
  <si>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</si>
  <si>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</si>
  <si>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</si>
  <si>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</si>
  <si>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</si>
  <si>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</si>
  <si>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</si>
  <si>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</si>
  <si>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</si>
  <si>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</si>
  <si>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</si>
  <si>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</si>
  <si>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</si>
  <si>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</si>
  <si>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</si>
  <si>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</si>
  <si>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</si>
  <si>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</si>
  <si>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</si>
  <si>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</si>
  <si>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</si>
  <si>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</si>
  <si>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</si>
  <si>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</si>
  <si>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</si>
  <si>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</si>
  <si>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</si>
  <si>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</si>
  <si>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</si>
  <si>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</si>
  <si>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</si>
  <si>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</si>
  <si>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</si>
  <si>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</si>
  <si>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</si>
  <si>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</si>
  <si>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</si>
  <si>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</si>
  <si>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</si>
  <si>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</si>
  <si>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</si>
  <si>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</si>
  <si>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</si>
  <si>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</si>
  <si>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</si>
  <si>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</si>
  <si>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</si>
  <si>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</si>
  <si>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</si>
  <si>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</si>
  <si>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</si>
  <si>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</si>
  <si>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</si>
  <si>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</si>
  <si>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</si>
  <si>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</si>
  <si>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</si>
  <si>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</si>
  <si>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</si>
  <si>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</si>
  <si>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</si>
  <si>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</si>
  <si>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</si>
  <si>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</si>
  <si>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</si>
  <si>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</si>
  <si>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</si>
  <si>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</si>
  <si>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</si>
  <si>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</si>
  <si>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</si>
  <si>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</si>
  <si>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</si>
  <si>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</si>
  <si>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</si>
  <si>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</si>
  <si>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</si>
  <si>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</si>
  <si>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</si>
  <si>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</si>
  <si>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</si>
  <si>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</si>
  <si>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</si>
  <si>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</si>
  <si>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</si>
  <si>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</si>
  <si>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</si>
  <si>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</si>
  <si>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</si>
  <si>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</si>
  <si>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</si>
  <si>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</si>
  <si>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</si>
  <si>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</si>
  <si>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</si>
  <si>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</si>
  <si>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</si>
  <si>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</si>
  <si>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</si>
  <si>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</si>
  <si>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</si>
  <si>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</si>
  <si>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</si>
  <si>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</si>
  <si>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</si>
  <si>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</si>
  <si>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</si>
  <si>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</si>
  <si>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</si>
  <si>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</si>
  <si>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</si>
  <si>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</si>
  <si>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</si>
  <si>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</si>
  <si>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</si>
  <si>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</si>
  <si>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</si>
  <si>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</si>
  <si>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</si>
  <si>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</si>
  <si>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</si>
  <si>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</si>
  <si>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</si>
  <si>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</si>
  <si>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</si>
  <si>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</si>
  <si>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</si>
  <si>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</si>
  <si>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</si>
  <si>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</si>
  <si>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</si>
  <si>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</si>
  <si>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</si>
  <si>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</si>
  <si>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</si>
  <si>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</si>
  <si>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</si>
  <si>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</si>
  <si>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</si>
  <si>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</si>
  <si>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</si>
  <si>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</si>
  <si>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</si>
  <si>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</si>
  <si>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</si>
  <si>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</si>
  <si>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</si>
  <si>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</si>
  <si>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</si>
  <si>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</si>
  <si>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</si>
  <si>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</si>
  <si>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</si>
  <si>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</si>
  <si>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</si>
  <si>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</si>
  <si>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</si>
  <si>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</si>
  <si>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</si>
  <si>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</si>
  <si>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</si>
  <si>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</si>
  <si>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</si>
  <si>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</si>
  <si>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</si>
  <si>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</si>
  <si>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</si>
  <si>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</si>
  <si>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</si>
  <si>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</si>
  <si>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</si>
  <si>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</si>
  <si>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</si>
  <si>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</si>
  <si>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</si>
  <si>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</si>
  <si>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</si>
  <si>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</si>
  <si>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</si>
  <si>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</si>
  <si>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</si>
  <si>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</si>
  <si>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</si>
  <si>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</si>
  <si>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</si>
  <si>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</si>
  <si>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</si>
  <si>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</si>
  <si>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</si>
  <si>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</si>
  <si>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</si>
  <si>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</si>
  <si>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</si>
  <si>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</si>
  <si>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</si>
  <si>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</si>
  <si>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</si>
  <si>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</si>
  <si>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</si>
  <si>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</si>
  <si>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</si>
  <si>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</si>
  <si>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</si>
  <si>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</si>
  <si>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</si>
  <si>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</si>
  <si>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</si>
  <si>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</si>
  <si>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</si>
  <si>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</si>
  <si>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</si>
  <si>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</si>
  <si>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</si>
  <si>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</si>
  <si>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</si>
  <si>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</si>
  <si>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</si>
  <si>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</si>
  <si>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</si>
  <si>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</si>
  <si>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</si>
  <si>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</si>
  <si>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</si>
  <si>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</si>
  <si>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</si>
  <si>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</si>
  <si>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</si>
  <si>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</si>
  <si>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</si>
  <si>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</si>
  <si>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</si>
  <si>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</si>
  <si>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</si>
  <si>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</si>
  <si>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</si>
  <si>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</si>
  <si>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</si>
  <si>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</si>
  <si>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</si>
  <si>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</si>
  <si>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</si>
  <si>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</si>
  <si>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</si>
  <si>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</si>
  <si>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</si>
  <si>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</si>
  <si>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</si>
  <si>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</si>
  <si>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</si>
  <si>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</si>
  <si>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</si>
  <si>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</si>
  <si>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</si>
  <si>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</si>
  <si>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</si>
  <si>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</si>
  <si>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</si>
  <si>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</si>
  <si>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</si>
  <si>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</si>
  <si>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</si>
  <si>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</si>
  <si>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</si>
  <si>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</si>
  <si>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</si>
  <si>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</si>
  <si>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</si>
  <si>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</si>
  <si>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</si>
  <si>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</si>
  <si>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</si>
  <si>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</si>
  <si>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</si>
  <si>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</si>
  <si>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</si>
  <si>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</si>
  <si>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</si>
  <si>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</si>
  <si>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</si>
  <si>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</si>
  <si>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</si>
  <si>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</si>
  <si>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</si>
  <si>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</si>
  <si>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</si>
  <si>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</si>
  <si>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</si>
  <si>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</si>
  <si>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</si>
  <si>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</si>
  <si>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</si>
  <si>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</si>
  <si>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</si>
  <si>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</si>
  <si>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</si>
  <si>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</si>
  <si>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</si>
  <si>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</si>
  <si>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</si>
  <si>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</si>
  <si>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</si>
  <si>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</si>
  <si>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</si>
  <si>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</si>
  <si>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</si>
  <si>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</si>
  <si>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</si>
  <si>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</si>
  <si>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</si>
  <si>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</si>
  <si>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</si>
  <si>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</si>
  <si>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</si>
  <si>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</si>
  <si>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</si>
  <si>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</si>
  <si>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</si>
  <si>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</si>
  <si>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</si>
  <si>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</si>
  <si>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</si>
  <si>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</si>
  <si>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</si>
  <si>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</si>
  <si>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</si>
  <si>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</si>
  <si>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</si>
  <si>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</si>
  <si>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</si>
  <si>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</si>
  <si>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</si>
  <si>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</si>
  <si>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</si>
  <si>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</si>
  <si>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</si>
  <si>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</si>
  <si>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</si>
  <si>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</si>
  <si>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</si>
  <si>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</si>
  <si>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</si>
  <si>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</si>
  <si>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</si>
  <si>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</si>
  <si>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</si>
  <si>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</si>
  <si>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</si>
  <si>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</si>
  <si>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</si>
  <si>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</si>
  <si>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</si>
  <si>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</si>
  <si>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</si>
  <si>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</si>
  <si>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</si>
  <si>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</si>
  <si>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</si>
  <si>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</si>
  <si>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</si>
  <si>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</si>
  <si>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</si>
  <si>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</si>
  <si>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</si>
  <si>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</si>
  <si>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</si>
  <si>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</si>
  <si>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</si>
  <si>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</si>
  <si>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</si>
  <si>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</si>
  <si>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</si>
  <si>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</si>
  <si>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</si>
  <si>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</si>
  <si>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</si>
  <si>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</si>
  <si>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</si>
  <si>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</si>
  <si>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</si>
  <si>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</si>
  <si>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</si>
  <si>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</si>
  <si>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</si>
  <si>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</si>
  <si>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</si>
  <si>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</si>
  <si>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</si>
  <si>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</si>
  <si>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</si>
  <si>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</si>
  <si>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</si>
  <si>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</si>
  <si>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</si>
  <si>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</si>
  <si>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</si>
  <si>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</si>
  <si>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</si>
  <si>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</si>
  <si>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</si>
  <si>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</si>
  <si>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</si>
  <si>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</si>
  <si>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</si>
  <si>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</si>
  <si>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</si>
  <si>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</si>
  <si>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</si>
  <si>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</si>
  <si>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</si>
  <si>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</si>
  <si>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</si>
  <si>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</si>
  <si>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</si>
  <si>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</si>
  <si>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</si>
  <si>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</si>
  <si>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</si>
  <si>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</si>
  <si>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</si>
  <si>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</si>
  <si>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</si>
  <si>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</si>
  <si>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</si>
  <si>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</si>
  <si>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</si>
  <si>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</si>
  <si>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</si>
  <si>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</si>
  <si>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</si>
  <si>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</si>
  <si>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</si>
  <si>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</si>
  <si>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</si>
  <si>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</si>
  <si>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</si>
  <si>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</si>
  <si>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</si>
  <si>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</si>
  <si>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</si>
  <si>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</si>
  <si>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</si>
  <si>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</si>
  <si>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</si>
  <si>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</si>
  <si>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</si>
  <si>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</si>
  <si>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</si>
  <si>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</si>
  <si>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</si>
  <si>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</si>
  <si>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</si>
  <si>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</si>
  <si>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</si>
  <si>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</si>
  <si>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</si>
  <si>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</si>
  <si>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</si>
  <si>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</si>
  <si>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</si>
  <si>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</si>
  <si>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</si>
  <si>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</si>
  <si>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</si>
  <si>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</si>
  <si>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</si>
  <si>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</si>
  <si>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</si>
  <si>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</si>
  <si>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</si>
  <si>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</si>
  <si>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</si>
  <si>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</si>
  <si>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</si>
  <si>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</si>
  <si>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</si>
  <si>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</si>
  <si>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</si>
  <si>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</si>
  <si>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</si>
  <si>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</si>
  <si>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</si>
  <si>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</si>
  <si>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</si>
  <si>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</si>
  <si>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</si>
  <si>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</si>
  <si>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</si>
  <si>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</si>
  <si>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</si>
  <si>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</si>
  <si>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</si>
  <si>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</si>
  <si>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</si>
  <si>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</si>
  <si>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</si>
  <si>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</si>
  <si>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</si>
  <si>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</si>
  <si>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</si>
  <si>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</si>
  <si>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</si>
  <si>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</si>
  <si>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</si>
  <si>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</si>
  <si>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</si>
  <si>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</si>
  <si>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</si>
  <si>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</si>
  <si>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</si>
  <si>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</si>
  <si>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</si>
  <si>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</si>
  <si>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</si>
  <si>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</si>
  <si>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</si>
  <si>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</si>
  <si>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</si>
  <si>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</si>
  <si>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</si>
  <si>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</si>
  <si>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</si>
  <si>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</si>
  <si>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</si>
  <si>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</si>
  <si>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</si>
  <si>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</si>
  <si>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</si>
  <si>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</si>
  <si>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</si>
  <si>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</si>
  <si>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</si>
  <si>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</si>
  <si>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</si>
  <si>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</si>
  <si>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</si>
  <si>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</si>
  <si>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</si>
  <si>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</si>
  <si>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</si>
  <si>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</si>
  <si>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</si>
  <si>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</si>
  <si>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</si>
  <si>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</si>
  <si>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</si>
  <si>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</si>
  <si>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</si>
  <si>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</si>
  <si>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</si>
  <si>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</si>
  <si>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</si>
  <si>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</si>
  <si>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</si>
  <si>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</si>
  <si>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</si>
  <si>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</si>
  <si>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</si>
  <si>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</si>
  <si>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</si>
  <si>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</si>
  <si>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</si>
  <si>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</si>
  <si>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</si>
  <si>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</si>
  <si>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</si>
  <si>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</si>
  <si>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</si>
  <si>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</si>
  <si>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</si>
  <si>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</si>
  <si>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</si>
  <si>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</si>
  <si>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</si>
  <si>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</si>
  <si>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</si>
  <si>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</si>
  <si>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</si>
  <si>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</si>
  <si>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</si>
  <si>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</si>
  <si>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</si>
  <si>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</si>
  <si>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</si>
  <si>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</si>
  <si>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</si>
  <si>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</si>
  <si>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</si>
  <si>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</si>
  <si>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</si>
  <si>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</si>
  <si>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</si>
  <si>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</si>
  <si>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</si>
  <si>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</si>
  <si>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</si>
  <si>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</si>
  <si>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</si>
  <si>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</si>
  <si>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</si>
  <si>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</si>
  <si>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</si>
  <si>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</si>
  <si>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</si>
  <si>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</si>
  <si>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</si>
  <si>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</si>
  <si>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</si>
  <si>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</si>
  <si>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</si>
  <si>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</si>
  <si>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</si>
  <si>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</si>
  <si>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</si>
  <si>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</si>
  <si>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</si>
  <si>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</si>
  <si>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</si>
  <si>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</si>
  <si>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</si>
  <si>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</si>
  <si>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</si>
  <si>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</si>
  <si>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</si>
  <si>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</si>
  <si>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</si>
  <si>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</si>
  <si>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</si>
  <si>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</si>
  <si>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</si>
  <si>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</si>
  <si>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</si>
  <si>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</si>
  <si>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</si>
  <si>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</si>
  <si>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</si>
  <si>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</si>
  <si>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</si>
  <si>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</si>
  <si>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</si>
  <si>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</si>
  <si>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</si>
  <si>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</si>
  <si>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</si>
  <si>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</si>
  <si>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</si>
  <si>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</si>
  <si>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</si>
  <si>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</si>
  <si>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</si>
  <si>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</si>
  <si>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</si>
  <si>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</si>
  <si>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</si>
  <si>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</si>
  <si>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</si>
  <si>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</si>
  <si>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</si>
  <si>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</si>
  <si>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</si>
  <si>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</si>
  <si>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</si>
  <si>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</si>
  <si>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</si>
  <si>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</si>
  <si>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</si>
  <si>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</si>
  <si>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</si>
  <si>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</si>
  <si>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</si>
  <si>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</si>
  <si>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</si>
  <si>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</si>
  <si>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</si>
  <si>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</si>
  <si>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</si>
  <si>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</si>
  <si>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</si>
  <si>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</si>
  <si>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</si>
  <si>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</si>
  <si>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</si>
  <si>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</si>
  <si>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</si>
  <si>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</si>
  <si>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</si>
  <si>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</si>
  <si>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</si>
  <si>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</si>
  <si>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</si>
  <si>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</si>
  <si>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</si>
  <si>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</si>
  <si>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</si>
  <si>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</si>
  <si>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</si>
  <si>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</si>
  <si>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</si>
  <si>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</si>
  <si>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</si>
  <si>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</si>
  <si>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</si>
  <si>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</si>
  <si>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</si>
  <si>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</si>
  <si>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</si>
  <si>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</si>
  <si>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</si>
  <si>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</si>
  <si>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</si>
  <si>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</si>
  <si>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</si>
  <si>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</si>
  <si>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</si>
  <si>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</si>
  <si>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</si>
  <si>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</si>
  <si>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</si>
  <si>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</si>
  <si>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</si>
  <si>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</si>
  <si>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</si>
  <si>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</si>
  <si>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</si>
  <si>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</si>
  <si>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</si>
  <si>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</si>
  <si>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</si>
  <si>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</si>
  <si>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</si>
  <si>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</si>
  <si>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</si>
  <si>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</si>
  <si>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</si>
  <si>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</si>
  <si>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</si>
  <si>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</si>
  <si>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</si>
  <si>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</si>
  <si>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</si>
  <si>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</si>
  <si>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</si>
  <si>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</si>
  <si>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</si>
  <si>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</si>
  <si>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</si>
  <si>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</si>
  <si>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</si>
  <si>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</si>
  <si>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</si>
  <si>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</si>
  <si>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</si>
  <si>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</si>
  <si>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</si>
  <si>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</si>
  <si>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</si>
  <si>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</si>
  <si>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</si>
  <si>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</si>
  <si>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</si>
  <si>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</si>
  <si>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</si>
  <si>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</si>
  <si>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</si>
  <si>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</si>
  <si>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</si>
  <si>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</si>
  <si>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</si>
  <si>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</si>
  <si>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</si>
  <si>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</si>
  <si>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</si>
  <si>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</si>
  <si>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</si>
  <si>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</si>
  <si>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</si>
  <si>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</si>
  <si>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</si>
  <si>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</si>
  <si>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</si>
  <si>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</si>
  <si>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</si>
  <si>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</si>
  <si>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</si>
  <si>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</si>
  <si>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</si>
  <si>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</si>
  <si>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</si>
  <si>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</si>
  <si>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</si>
  <si>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</si>
  <si>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</si>
  <si>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</si>
  <si>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</si>
  <si>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</si>
  <si>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</si>
  <si>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</si>
  <si>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</si>
  <si>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</si>
  <si>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</si>
  <si>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</si>
  <si>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</si>
  <si>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</si>
  <si>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</si>
  <si>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</si>
  <si>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</si>
  <si>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</si>
  <si>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</si>
  <si>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</si>
  <si>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</si>
  <si>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</si>
  <si>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</si>
  <si>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</si>
  <si>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</si>
  <si>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</si>
  <si>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</si>
  <si>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</si>
  <si>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</si>
  <si>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</si>
  <si>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</si>
  <si>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</si>
  <si>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</si>
  <si>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</si>
  <si>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</si>
  <si>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</si>
  <si>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</si>
  <si>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</si>
  <si>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</si>
  <si>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</si>
  <si>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</si>
  <si>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</si>
  <si>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</si>
  <si>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</si>
  <si>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</si>
  <si>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</si>
  <si>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</si>
  <si>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</si>
  <si>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</si>
  <si>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</si>
  <si>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</si>
  <si>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</si>
  <si>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</si>
  <si>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</si>
  <si>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</si>
  <si>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</si>
  <si>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</si>
  <si>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</si>
  <si>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</si>
  <si>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</si>
  <si>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</si>
  <si>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</si>
  <si>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</si>
  <si>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</si>
  <si>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</si>
  <si>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</si>
  <si>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</si>
  <si>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</si>
  <si>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</si>
  <si>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</si>
  <si>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</si>
  <si>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</si>
  <si>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</si>
  <si>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</si>
  <si>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</si>
  <si>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</si>
  <si>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</si>
  <si>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</si>
  <si>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</si>
  <si>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</si>
  <si>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</si>
  <si>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</si>
  <si>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</si>
  <si>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</si>
  <si>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</si>
  <si>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</si>
  <si>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</si>
  <si>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</si>
  <si>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</si>
  <si>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</si>
  <si>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</si>
  <si>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</si>
  <si>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</si>
  <si>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</si>
  <si>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</si>
  <si>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</si>
  <si>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</si>
  <si>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</si>
  <si>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</si>
  <si>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</si>
  <si>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</si>
  <si>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</si>
  <si>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</si>
  <si>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</si>
  <si>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</si>
  <si>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</si>
  <si>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</si>
  <si>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</si>
  <si>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</si>
  <si>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</si>
  <si>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</si>
  <si>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</si>
  <si>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</si>
  <si>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</si>
  <si>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</si>
  <si>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</si>
  <si>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</si>
  <si>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</si>
  <si>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</si>
  <si>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</si>
  <si>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</si>
  <si>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</si>
  <si>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</si>
  <si>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</si>
  <si>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</si>
  <si>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</si>
  <si>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</si>
  <si>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</si>
  <si>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</si>
  <si>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</si>
  <si>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</si>
  <si>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</si>
  <si>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</si>
  <si>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</si>
  <si>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</si>
  <si>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</si>
  <si>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</si>
  <si>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</si>
  <si>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</si>
  <si>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</si>
  <si>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</si>
  <si>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</si>
  <si>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</si>
  <si>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</si>
  <si>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</si>
  <si>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</si>
  <si>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</si>
  <si>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</si>
  <si>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</si>
  <si>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</si>
  <si>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</si>
  <si>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</si>
  <si>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</si>
  <si>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</si>
  <si>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</si>
  <si>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</si>
  <si>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</si>
  <si>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</si>
  <si>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</si>
  <si>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</si>
  <si>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</si>
  <si>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</si>
  <si>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</si>
  <si>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</si>
  <si>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</si>
  <si>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</si>
  <si>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</si>
  <si>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</si>
  <si>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</si>
  <si>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</si>
  <si>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</si>
  <si>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</si>
  <si>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</si>
  <si>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</si>
  <si>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</si>
  <si>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</si>
  <si>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</si>
  <si>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</si>
  <si>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</si>
  <si>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</si>
  <si>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</si>
  <si>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</si>
  <si>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</si>
  <si>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</si>
  <si>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</si>
  <si>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</si>
  <si>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</si>
  <si>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</si>
  <si>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</si>
  <si>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</si>
  <si>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</si>
  <si>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</si>
  <si>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</si>
  <si>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</si>
  <si>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</si>
  <si>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</si>
  <si>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</si>
  <si>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</si>
  <si>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</si>
  <si>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</si>
  <si>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</si>
  <si>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</si>
  <si>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</si>
  <si>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</si>
  <si>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</si>
  <si>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</si>
  <si>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</si>
  <si>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</si>
  <si>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</si>
  <si>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</si>
  <si>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</si>
  <si>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</si>
  <si>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</si>
  <si>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</si>
  <si>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</si>
  <si>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</si>
  <si>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</si>
  <si>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</si>
  <si>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</si>
  <si>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</si>
  <si>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</si>
  <si>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</si>
  <si>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</si>
  <si>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</si>
  <si>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</si>
  <si>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</si>
  <si>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</si>
  <si>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</si>
  <si>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</si>
  <si>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</si>
  <si>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</si>
  <si>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</si>
  <si>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</si>
  <si>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</si>
  <si>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</si>
  <si>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</si>
  <si>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</si>
  <si>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</si>
  <si>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</si>
  <si>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</si>
  <si>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</si>
  <si>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</si>
  <si>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</si>
  <si>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</si>
  <si>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</si>
  <si>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</si>
  <si>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</si>
  <si>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</si>
  <si>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</si>
  <si>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</si>
  <si>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</si>
  <si>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</si>
  <si>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</si>
  <si>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</si>
  <si>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</si>
  <si>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</si>
  <si>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</si>
  <si>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</si>
  <si>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</si>
  <si>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</si>
  <si>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</si>
  <si>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</si>
  <si>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</si>
  <si>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</si>
  <si>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</si>
  <si>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</si>
  <si>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</si>
  <si>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</si>
  <si>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</si>
  <si>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</si>
  <si>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</si>
  <si>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</si>
  <si>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</si>
  <si>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</si>
  <si>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</si>
  <si>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</si>
  <si>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</si>
  <si>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</si>
  <si>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</si>
  <si>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</si>
  <si>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</si>
  <si>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</si>
  <si>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</si>
  <si>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</si>
  <si>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</si>
  <si>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</si>
  <si>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</si>
  <si>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</si>
  <si>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</si>
  <si>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</si>
  <si>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</si>
  <si>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</si>
  <si>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</si>
  <si>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</si>
  <si>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</si>
  <si>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</si>
  <si>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</si>
  <si>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</si>
  <si>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</si>
  <si>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</si>
  <si>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</si>
  <si>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</si>
  <si>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</si>
  <si>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</si>
  <si>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</si>
  <si>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</si>
  <si>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</si>
  <si>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</si>
  <si>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</si>
  <si>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</si>
  <si>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</si>
  <si>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</si>
  <si>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</si>
  <si>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</si>
  <si>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</si>
  <si>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</si>
  <si>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</si>
  <si>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</si>
  <si>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</si>
  <si>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</si>
  <si>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</si>
  <si>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</si>
  <si>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</si>
  <si>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</si>
  <si>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</si>
  <si>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</si>
  <si>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</si>
  <si>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</si>
  <si>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</si>
  <si>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</si>
  <si>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</si>
  <si>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</si>
  <si>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</si>
  <si>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</si>
  <si>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</si>
  <si>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</si>
  <si>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</si>
  <si>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</si>
  <si>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</si>
  <si>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</si>
  <si>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</si>
  <si>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</si>
  <si>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</si>
  <si>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</si>
  <si>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</si>
  <si>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</si>
  <si>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</si>
  <si>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</si>
  <si>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</si>
  <si>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</si>
  <si>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</si>
  <si>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</si>
  <si>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</si>
  <si>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</si>
  <si>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</si>
  <si>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</si>
  <si>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</si>
  <si>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</si>
  <si>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</si>
  <si>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</si>
  <si>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</si>
  <si>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</si>
  <si>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</si>
  <si>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</si>
  <si>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</si>
  <si>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</si>
  <si>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</si>
  <si>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</si>
  <si>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</si>
  <si>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</si>
  <si>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</si>
  <si>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</si>
  <si>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</si>
  <si>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</si>
  <si>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</si>
  <si>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</si>
  <si>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</si>
  <si>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</si>
  <si>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</si>
  <si>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</si>
  <si>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</si>
  <si>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</si>
  <si>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</si>
  <si>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</si>
  <si>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</si>
  <si>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</si>
  <si>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</si>
  <si>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</si>
  <si>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</si>
  <si>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</si>
  <si>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</si>
  <si>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</si>
  <si>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</si>
  <si>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</si>
  <si>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</si>
  <si>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</si>
  <si>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</si>
  <si>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</si>
  <si>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</si>
  <si>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</si>
  <si>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</si>
  <si>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</si>
  <si>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</si>
  <si>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</si>
  <si>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</si>
  <si>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</si>
  <si>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</si>
  <si>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</si>
  <si>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</si>
  <si>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</si>
  <si>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</si>
  <si>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</si>
  <si>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</si>
  <si>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</si>
  <si>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</si>
  <si>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</si>
  <si>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</si>
  <si>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</si>
  <si>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</si>
  <si>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</si>
  <si>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</si>
  <si>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</si>
  <si>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</si>
  <si>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</si>
  <si>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</si>
  <si>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</si>
  <si>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</si>
  <si>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</si>
  <si>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</si>
  <si>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</si>
  <si>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</si>
  <si>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</si>
  <si>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</si>
  <si>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</si>
  <si>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</si>
  <si>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</si>
  <si>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</si>
  <si>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</si>
  <si>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</si>
  <si>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</si>
  <si>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</si>
  <si>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</si>
  <si>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</si>
  <si>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</si>
  <si>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</si>
  <si>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</si>
  <si>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</si>
  <si>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</si>
  <si>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</si>
  <si>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</si>
  <si>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</si>
  <si>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</si>
  <si>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</si>
  <si>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</si>
  <si>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</si>
  <si>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</si>
  <si>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</si>
  <si>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</si>
  <si>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</si>
  <si>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</si>
  <si>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</si>
  <si>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</si>
  <si>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</si>
  <si>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</si>
  <si>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</si>
  <si>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</si>
  <si>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</si>
  <si>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</si>
  <si>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</si>
  <si>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</si>
  <si>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</si>
  <si>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</si>
  <si>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</si>
  <si>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</si>
  <si>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</si>
  <si>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</si>
  <si>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</si>
  <si>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</si>
  <si>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</si>
  <si>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</si>
  <si>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</si>
  <si>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</si>
  <si>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</si>
  <si>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</si>
  <si>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</si>
  <si>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</si>
  <si>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</si>
  <si>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</si>
  <si>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</si>
  <si>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</si>
  <si>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</si>
  <si>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</si>
  <si>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</si>
  <si>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</si>
  <si>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</si>
  <si>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</si>
  <si>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</si>
  <si>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</si>
  <si>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</si>
  <si>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</si>
  <si>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</si>
  <si>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</si>
  <si>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</si>
  <si>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</si>
  <si>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</si>
  <si>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</si>
  <si>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</si>
  <si>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</si>
  <si>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</si>
  <si>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</si>
  <si>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</si>
  <si>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</si>
  <si>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</si>
  <si>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</si>
  <si>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</si>
  <si>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</si>
  <si>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</si>
  <si>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</si>
  <si>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</si>
  <si>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</si>
  <si>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</si>
  <si>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</si>
  <si>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</si>
  <si>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</si>
  <si>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</si>
  <si>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</si>
  <si>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</si>
  <si>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</si>
  <si>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</si>
  <si>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</si>
  <si>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</si>
  <si>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</si>
  <si>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</si>
  <si>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</si>
  <si>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</si>
  <si>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</si>
  <si>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</si>
  <si>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</si>
  <si>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</si>
  <si>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</si>
  <si>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</si>
  <si>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</si>
  <si>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</si>
  <si>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</si>
  <si>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</si>
  <si>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</si>
  <si>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</si>
  <si>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</si>
  <si>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</si>
  <si>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</si>
  <si>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</si>
  <si>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</si>
  <si>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</si>
  <si>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</si>
  <si>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</si>
  <si>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</si>
  <si>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</si>
  <si>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</si>
  <si>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</si>
  <si>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</si>
  <si>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</si>
  <si>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</si>
  <si>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</si>
  <si>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</si>
  <si>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</si>
  <si>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</si>
  <si>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</si>
  <si>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</si>
  <si>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</si>
  <si>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</si>
  <si>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</si>
  <si>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</si>
  <si>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</si>
  <si>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</si>
  <si>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</si>
  <si>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</si>
  <si>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</si>
  <si>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</si>
  <si>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</si>
  <si>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</si>
  <si>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</si>
  <si>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</si>
  <si>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</si>
  <si>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</si>
  <si>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</si>
  <si>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</si>
  <si>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</si>
  <si>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</si>
  <si>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</si>
  <si>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</si>
  <si>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</si>
  <si>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</si>
  <si>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</si>
  <si>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</si>
  <si>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</si>
  <si>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</si>
  <si>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</si>
  <si>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</si>
  <si>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</si>
  <si>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</si>
  <si>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</si>
  <si>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</si>
  <si>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</si>
  <si>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</si>
  <si>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</si>
  <si>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</si>
  <si>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</si>
  <si>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</si>
  <si>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</si>
  <si>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</si>
  <si>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</si>
  <si>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</si>
  <si>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</si>
  <si>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</si>
  <si>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</si>
  <si>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</si>
  <si>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</si>
  <si>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</si>
  <si>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</si>
  <si>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</si>
  <si>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</si>
  <si>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</si>
  <si>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</si>
  <si>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</si>
  <si>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</si>
  <si>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</si>
  <si>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</si>
  <si>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</si>
  <si>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</si>
  <si>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</si>
  <si>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</si>
  <si>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</si>
  <si>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</si>
  <si>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</si>
  <si>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</si>
  <si>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</si>
  <si>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</si>
  <si>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</si>
  <si>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</si>
  <si>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</si>
  <si>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</si>
  <si>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</si>
  <si>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</si>
  <si>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</si>
  <si>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</si>
  <si>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</si>
  <si>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</si>
  <si>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</si>
  <si>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</si>
  <si>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</si>
  <si>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</si>
  <si>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</si>
  <si>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</si>
  <si>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</si>
  <si>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</si>
  <si>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</si>
  <si>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</si>
  <si>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</si>
  <si>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</si>
  <si>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</si>
  <si>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</si>
  <si>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</si>
  <si>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</si>
  <si>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</si>
  <si>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</si>
  <si>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</si>
  <si>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</si>
  <si>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</si>
  <si>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</si>
  <si>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</si>
  <si>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</si>
  <si>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</si>
  <si>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</si>
  <si>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</si>
  <si>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</si>
  <si>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</si>
  <si>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</si>
  <si>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</si>
  <si>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</si>
  <si>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</si>
  <si>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</si>
  <si>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</si>
  <si>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</si>
  <si>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</si>
  <si>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</si>
  <si>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</si>
  <si>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</si>
  <si>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</si>
  <si>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</si>
  <si>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</si>
  <si>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</si>
  <si>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</si>
  <si>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</si>
  <si>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</si>
  <si>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</si>
  <si>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</si>
  <si>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</si>
  <si>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</si>
  <si>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</si>
  <si>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</si>
  <si>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</si>
  <si>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</si>
  <si>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</si>
  <si>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</si>
  <si>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</si>
  <si>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</si>
  <si>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</si>
  <si>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</si>
  <si>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</si>
  <si>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</si>
  <si>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</si>
  <si>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</si>
  <si>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</si>
  <si>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</si>
  <si>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</si>
  <si>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</si>
  <si>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</si>
  <si>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</si>
  <si>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</si>
  <si>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</si>
  <si>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</si>
  <si>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</si>
  <si>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</si>
  <si>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</si>
  <si>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</si>
  <si>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</si>
  <si>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</si>
  <si>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</si>
  <si>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</si>
  <si>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</si>
  <si>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</si>
  <si>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</si>
  <si>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</si>
  <si>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</si>
  <si>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</si>
  <si>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</si>
  <si>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</si>
  <si>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</si>
  <si>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</si>
  <si>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</si>
  <si>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</si>
  <si>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</si>
  <si>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</si>
  <si>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</si>
  <si>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</si>
  <si>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</si>
  <si>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</si>
  <si>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</si>
  <si>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</si>
  <si>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</si>
  <si>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</si>
  <si>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</si>
  <si>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</si>
  <si>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</si>
  <si>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</si>
  <si>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</si>
  <si>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</si>
  <si>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</si>
  <si>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</si>
  <si>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</si>
  <si>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</si>
  <si>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</si>
  <si>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</si>
  <si>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</si>
  <si>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</si>
  <si>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</si>
  <si>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</si>
  <si>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</si>
  <si>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</si>
  <si>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</si>
  <si>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</si>
  <si>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</si>
  <si>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</si>
  <si>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</si>
  <si>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</si>
  <si>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</si>
  <si>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</si>
  <si>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</si>
  <si>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</si>
  <si>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</si>
  <si>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</si>
  <si>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</si>
  <si>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</si>
  <si>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</si>
  <si>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</si>
  <si>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</si>
  <si>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</si>
  <si>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</si>
  <si>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</si>
  <si>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</si>
  <si>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</si>
  <si>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</si>
  <si>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</si>
  <si>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</si>
  <si>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</si>
  <si>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</si>
  <si>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</si>
  <si>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</si>
  <si>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</si>
  <si>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</si>
  <si>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</si>
  <si>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</si>
  <si>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</si>
  <si>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</si>
  <si>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</si>
  <si>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</si>
  <si>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</si>
  <si>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</si>
  <si>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</si>
  <si>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</si>
  <si>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</si>
  <si>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</si>
  <si>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</si>
  <si>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</si>
  <si>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</si>
  <si>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</si>
  <si>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</si>
  <si>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</si>
  <si>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</si>
  <si>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</si>
  <si>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</si>
  <si>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</si>
  <si>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</si>
  <si>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</si>
  <si>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</si>
  <si>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</si>
  <si>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</si>
  <si>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</si>
  <si>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</si>
  <si>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</si>
  <si>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</si>
  <si>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</si>
  <si>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</si>
  <si>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</si>
  <si>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</si>
  <si>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</si>
  <si>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</si>
  <si>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</si>
  <si>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</si>
  <si>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</si>
  <si>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</si>
  <si>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</si>
  <si>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</si>
  <si>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</si>
  <si>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</si>
  <si>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</si>
  <si>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</si>
  <si>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</si>
  <si>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</si>
  <si>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</si>
  <si>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</si>
  <si>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</si>
  <si>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</si>
  <si>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</si>
  <si>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</si>
  <si>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</si>
  <si>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</si>
  <si>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</si>
  <si>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</si>
  <si>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</si>
  <si>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</si>
  <si>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</si>
  <si>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</si>
  <si>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</si>
  <si>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</si>
  <si>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</si>
  <si>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</si>
  <si>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</si>
  <si>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</si>
  <si>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</si>
  <si>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</si>
  <si>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</si>
  <si>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</si>
  <si>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</si>
  <si>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</si>
  <si>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</si>
  <si>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</si>
  <si>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</si>
  <si>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</si>
  <si>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</si>
  <si>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</si>
  <si>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</si>
  <si>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</si>
  <si>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</si>
  <si>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</si>
  <si>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</si>
  <si>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</si>
  <si>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</si>
  <si>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</si>
  <si>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</si>
  <si>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</si>
  <si>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</si>
  <si>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</si>
  <si>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</si>
  <si>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</si>
  <si>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</si>
  <si>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</si>
  <si>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</si>
  <si>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</si>
  <si>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</si>
  <si>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</si>
  <si>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</si>
  <si>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</si>
  <si>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</si>
  <si>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</si>
  <si>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</si>
  <si>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</si>
  <si>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</si>
  <si>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</si>
  <si>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</si>
  <si>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</si>
  <si>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</si>
  <si>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</si>
  <si>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</si>
  <si>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</si>
  <si>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</si>
  <si>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</si>
  <si>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</si>
  <si>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</si>
  <si>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</si>
  <si>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</si>
  <si>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</si>
  <si>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</si>
  <si>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</si>
  <si>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</si>
  <si>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</si>
  <si>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</si>
  <si>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</si>
  <si>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</si>
  <si>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</si>
  <si>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</si>
  <si>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</si>
  <si>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</si>
  <si>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</si>
  <si>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</si>
  <si>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</si>
  <si>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</si>
  <si>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</si>
  <si>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</si>
  <si>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</si>
  <si>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</si>
  <si>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</si>
  <si>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</si>
  <si>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</si>
  <si>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</si>
  <si>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</si>
  <si>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</si>
  <si>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</si>
  <si>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</si>
  <si>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</si>
  <si>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</si>
  <si>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</si>
  <si>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</si>
  <si>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</si>
  <si>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</si>
  <si>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</si>
  <si>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</si>
  <si>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</si>
  <si>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</si>
  <si>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</si>
  <si>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</si>
  <si>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</si>
  <si>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</si>
  <si>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</si>
  <si>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</si>
  <si>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</si>
  <si>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</si>
  <si>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</si>
  <si>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</si>
  <si>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</si>
  <si>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</si>
  <si>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</si>
  <si>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</si>
  <si>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</si>
  <si>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</si>
  <si>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</si>
  <si>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</si>
  <si>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</si>
  <si>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</si>
  <si>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</si>
  <si>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</si>
  <si>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</si>
  <si>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</si>
  <si>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</si>
  <si>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</si>
  <si>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</si>
  <si>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</si>
  <si>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</si>
  <si>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</si>
  <si>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</si>
  <si>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</si>
  <si>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</si>
  <si>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</si>
  <si>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</si>
  <si>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</si>
  <si>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</si>
  <si>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</si>
  <si>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</si>
  <si>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</si>
  <si>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</si>
  <si>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</si>
  <si>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</si>
  <si>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</si>
  <si>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</si>
  <si>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</si>
  <si>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</si>
  <si>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</si>
  <si>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</si>
  <si>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</si>
  <si>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</si>
  <si>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</si>
  <si>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</si>
  <si>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</si>
  <si>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</si>
  <si>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</si>
  <si>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</si>
  <si>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</si>
  <si>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</si>
  <si>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</si>
  <si>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</si>
  <si>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</si>
  <si>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</si>
  <si>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</si>
  <si>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</si>
  <si>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</si>
  <si>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</si>
  <si>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</si>
  <si>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</si>
  <si>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</si>
  <si>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</si>
  <si>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</si>
  <si>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</si>
  <si>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</si>
  <si>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</si>
  <si>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</si>
  <si>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</si>
  <si>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</si>
  <si>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</si>
  <si>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</si>
  <si>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</si>
  <si>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</si>
  <si>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</si>
  <si>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</si>
  <si>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</si>
  <si>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</si>
  <si>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</si>
  <si>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</si>
  <si>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</si>
  <si>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</si>
  <si>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</si>
  <si>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</si>
  <si>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</si>
  <si>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</si>
  <si>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</si>
  <si>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</si>
  <si>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</si>
  <si>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</si>
  <si>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</si>
  <si>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</si>
  <si>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</si>
  <si>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</si>
  <si>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</si>
  <si>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</si>
  <si>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</si>
  <si>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</si>
  <si>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</si>
  <si>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</si>
  <si>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</si>
  <si>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</si>
  <si>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</si>
  <si>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</si>
  <si>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</si>
  <si>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</si>
  <si>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</si>
  <si>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</si>
  <si>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</si>
  <si>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</si>
  <si>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</si>
  <si>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</si>
  <si>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</si>
  <si>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</si>
  <si>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</si>
  <si>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</si>
  <si>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</si>
  <si>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</si>
  <si>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</si>
  <si>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</si>
  <si>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</si>
  <si>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</si>
  <si>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</si>
  <si>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</si>
  <si>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</si>
  <si>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</si>
  <si>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</si>
  <si>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</si>
  <si>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</si>
  <si>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</si>
  <si>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</si>
  <si>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</si>
  <si>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</si>
  <si>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</si>
  <si>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</si>
  <si>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</si>
  <si>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</si>
  <si>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</si>
  <si>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</si>
  <si>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</si>
  <si>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</si>
  <si>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</si>
  <si>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</si>
  <si>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</si>
  <si>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</si>
  <si>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</si>
  <si>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</si>
  <si>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</si>
  <si>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</si>
  <si>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</si>
  <si>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</si>
  <si>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</si>
  <si>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</si>
  <si>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</si>
  <si>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</si>
  <si>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</si>
  <si>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</si>
  <si>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</si>
  <si>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</si>
  <si>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</si>
  <si>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</si>
  <si>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</si>
  <si>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</si>
  <si>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</si>
  <si>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</si>
  <si>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</si>
  <si>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</si>
  <si>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</si>
  <si>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</si>
  <si>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</si>
  <si>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</si>
  <si>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</si>
  <si>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</si>
  <si>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</si>
  <si>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</si>
  <si>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</si>
  <si>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</si>
  <si>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</si>
  <si>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</si>
  <si>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</si>
  <si>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</si>
  <si>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</si>
  <si>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</si>
  <si>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</si>
  <si>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</si>
  <si>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</si>
  <si>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</si>
  <si>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</si>
  <si>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</si>
  <si>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</si>
  <si>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</si>
  <si>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</si>
  <si>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</si>
  <si>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</si>
  <si>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</si>
  <si>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</si>
  <si>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</si>
  <si>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</si>
  <si>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</si>
  <si>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</si>
  <si>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</si>
  <si>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</si>
  <si>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</si>
  <si>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</si>
  <si>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</si>
  <si>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</si>
  <si>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</si>
  <si>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</si>
  <si>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</si>
  <si>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</si>
  <si>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</si>
  <si>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</si>
  <si>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</si>
  <si>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</si>
  <si>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</si>
  <si>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</si>
  <si>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</si>
  <si>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</si>
  <si>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</si>
  <si>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</si>
  <si>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</si>
  <si>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</si>
  <si>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</si>
  <si>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</si>
  <si>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</si>
  <si>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</si>
  <si>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</si>
  <si>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</si>
  <si>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</si>
  <si>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</si>
  <si>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</si>
  <si>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</si>
  <si>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</si>
  <si>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</si>
  <si>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</si>
  <si>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</si>
  <si>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</si>
  <si>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</si>
  <si>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</si>
  <si>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</si>
  <si>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</si>
  <si>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</si>
  <si>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</si>
  <si>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</si>
  <si>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</si>
  <si>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</si>
  <si>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</si>
  <si>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</si>
  <si>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</si>
  <si>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</si>
  <si>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</si>
  <si>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</si>
  <si>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</si>
  <si>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</si>
  <si>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</si>
  <si>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</si>
  <si>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</si>
  <si>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</si>
  <si>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</si>
  <si>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</si>
  <si>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</si>
  <si>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</si>
  <si>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</si>
  <si>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</si>
  <si>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</si>
  <si>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</si>
  <si>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</si>
  <si>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</si>
  <si>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</si>
  <si>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</si>
  <si>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</si>
  <si>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</si>
  <si>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</si>
  <si>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</si>
  <si>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</si>
  <si>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</si>
  <si>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</si>
  <si>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</si>
  <si>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</si>
  <si>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</si>
  <si>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</si>
  <si>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</si>
  <si>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</si>
  <si>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</si>
  <si>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</si>
  <si>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</si>
  <si>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</si>
  <si>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</si>
  <si>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</si>
  <si>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</si>
  <si>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</si>
  <si>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</si>
  <si>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</si>
  <si>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</si>
  <si>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</si>
  <si>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</si>
  <si>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</si>
  <si>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</si>
  <si>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</si>
  <si>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</si>
  <si>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</si>
  <si>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</si>
  <si>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</si>
  <si>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</si>
  <si>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</si>
  <si>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</si>
  <si>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</si>
  <si>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</si>
  <si>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</si>
  <si>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</si>
  <si>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</si>
  <si>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</si>
  <si>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</si>
  <si>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</si>
  <si>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</si>
  <si>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</si>
  <si>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</si>
  <si>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</si>
  <si>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</si>
  <si>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</si>
  <si>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</si>
  <si>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</si>
  <si>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</si>
  <si>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</si>
  <si>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</si>
  <si>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</si>
  <si>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</si>
  <si>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</si>
  <si>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</si>
  <si>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</si>
  <si>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</si>
  <si>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</si>
  <si>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</si>
  <si>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</si>
  <si>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</si>
  <si>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</si>
  <si>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</si>
  <si>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</si>
  <si>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</si>
  <si>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</si>
  <si>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</si>
  <si>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</si>
  <si>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</si>
  <si>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</si>
  <si>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</si>
  <si>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</si>
  <si>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</si>
  <si>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</si>
  <si>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</si>
  <si>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</si>
  <si>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</si>
  <si>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</si>
  <si>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</si>
  <si>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</si>
  <si>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</si>
  <si>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</si>
  <si>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</si>
  <si>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</si>
  <si>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</si>
  <si>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</si>
  <si>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</si>
  <si>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</si>
  <si>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</si>
  <si>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</si>
  <si>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</si>
  <si>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</si>
  <si>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</si>
  <si>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</si>
  <si>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</si>
  <si>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</si>
  <si>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</si>
  <si>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</si>
  <si>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</si>
  <si>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</si>
  <si>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</si>
  <si>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</si>
  <si>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</si>
  <si>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</si>
  <si>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</si>
  <si>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</si>
  <si>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</si>
  <si>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</si>
  <si>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</si>
  <si>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</si>
  <si>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</si>
  <si>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</si>
  <si>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</si>
  <si>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</si>
  <si>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</si>
  <si>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</si>
  <si>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</si>
  <si>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</si>
  <si>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</si>
  <si>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</si>
  <si>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</si>
  <si>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</si>
  <si>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</si>
  <si>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</si>
  <si>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</si>
  <si>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</si>
  <si>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</si>
  <si>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</si>
  <si>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</si>
  <si>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</si>
  <si>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</si>
  <si>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</si>
  <si>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</si>
  <si>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</si>
  <si>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</si>
  <si>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</si>
  <si>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</si>
  <si>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</si>
  <si>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</si>
  <si>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</si>
  <si>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</si>
  <si>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</si>
  <si>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</si>
  <si>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</si>
  <si>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</si>
  <si>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</si>
  <si>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</si>
  <si>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</si>
  <si>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</si>
  <si>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</si>
  <si>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</si>
  <si>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</si>
  <si>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</si>
  <si>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</si>
  <si>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</si>
  <si>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</si>
  <si>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</si>
  <si>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</si>
  <si>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</si>
  <si>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</si>
  <si>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</si>
  <si>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</si>
  <si>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</si>
  <si>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</si>
  <si>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</si>
  <si>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</si>
  <si>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</si>
  <si>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</si>
  <si>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</si>
  <si>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</si>
  <si>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</si>
  <si>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</si>
  <si>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</si>
  <si>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</si>
  <si>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</si>
  <si>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</si>
  <si>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</si>
  <si>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</si>
  <si>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</si>
  <si>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</si>
  <si>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</si>
  <si>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</si>
  <si>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</si>
  <si>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</si>
  <si>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</si>
  <si>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</si>
  <si>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</si>
  <si>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</si>
  <si>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</si>
  <si>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</si>
  <si>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</si>
  <si>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</si>
  <si>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</si>
  <si>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</si>
  <si>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</si>
  <si>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</si>
  <si>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</si>
  <si>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</si>
  <si>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</si>
  <si>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</si>
  <si>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</si>
  <si>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</si>
  <si>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</si>
  <si>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</si>
  <si>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</si>
  <si>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</si>
  <si>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</si>
  <si>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</si>
  <si>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</si>
  <si>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</si>
  <si>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</si>
  <si>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</si>
  <si>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</si>
  <si>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</si>
  <si>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</si>
  <si>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</si>
  <si>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</si>
  <si>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</si>
  <si>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</si>
  <si>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</si>
  <si>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</si>
  <si>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</si>
  <si>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</si>
  <si>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</si>
  <si>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</si>
  <si>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</si>
  <si>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</si>
  <si>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</si>
  <si>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</si>
  <si>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</si>
  <si>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</si>
  <si>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</si>
  <si>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</si>
  <si>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</si>
  <si>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</si>
  <si>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</si>
  <si>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</si>
  <si>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</si>
  <si>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</si>
  <si>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</si>
  <si>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</si>
  <si>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</si>
  <si>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</si>
  <si>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</si>
  <si>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</si>
  <si>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</si>
  <si>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</si>
  <si>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</si>
  <si>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</si>
  <si>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</si>
  <si>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</si>
  <si>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</si>
  <si>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</si>
  <si>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</si>
  <si>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</si>
  <si>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</si>
  <si>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</si>
  <si>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</si>
  <si>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</si>
  <si>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</si>
  <si>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</si>
  <si>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</si>
  <si>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</si>
  <si>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</si>
  <si>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</si>
  <si>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</si>
  <si>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</si>
  <si>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</si>
  <si>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</si>
  <si>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</si>
  <si>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</si>
  <si>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</si>
  <si>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</si>
  <si>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</si>
  <si>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</si>
  <si>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</si>
  <si>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</si>
  <si>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</si>
  <si>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</si>
  <si>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</si>
  <si>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</si>
  <si>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</si>
  <si>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</si>
  <si>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</si>
  <si>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</si>
  <si>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</si>
  <si>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</si>
  <si>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</si>
  <si>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</si>
  <si>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</si>
  <si>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</si>
  <si>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</si>
  <si>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</si>
  <si>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</si>
  <si>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</si>
  <si>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</si>
  <si>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</si>
  <si>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</si>
  <si>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</si>
  <si>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</si>
  <si>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</si>
  <si>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</si>
  <si>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</si>
  <si>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</si>
  <si>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</si>
  <si>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</si>
  <si>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</si>
  <si>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</si>
  <si>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</si>
  <si>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</si>
  <si>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</si>
  <si>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</si>
  <si>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</si>
  <si>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</si>
  <si>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</si>
  <si>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</si>
  <si>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</si>
  <si>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</si>
  <si>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</si>
  <si>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</si>
  <si>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</si>
  <si>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</si>
  <si>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</si>
  <si>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</si>
  <si>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</si>
  <si>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</si>
  <si>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</si>
  <si>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</si>
  <si>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</si>
  <si>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</si>
  <si>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</si>
  <si>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</si>
  <si>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</si>
  <si>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</si>
  <si>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</si>
  <si>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</si>
  <si>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</si>
  <si>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</si>
  <si>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</si>
  <si>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</si>
  <si>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</si>
  <si>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</si>
  <si>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</si>
  <si>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</si>
  <si>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</si>
  <si>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</si>
  <si>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</si>
  <si>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</si>
  <si>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</si>
  <si>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</si>
  <si>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</si>
  <si>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</si>
  <si>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</si>
  <si>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</si>
  <si>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</si>
  <si>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</si>
  <si>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</si>
  <si>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</si>
  <si>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</si>
  <si>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</si>
  <si>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</si>
  <si>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</si>
  <si>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</si>
  <si>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</si>
  <si>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</si>
  <si>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</si>
  <si>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</si>
  <si>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</si>
  <si>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</si>
  <si>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</si>
  <si>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</si>
  <si>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</si>
  <si>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</si>
  <si>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</si>
  <si>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</si>
  <si>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</si>
  <si>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</si>
  <si>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</si>
  <si>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</si>
  <si>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</si>
  <si>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</si>
  <si>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</si>
  <si>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</si>
  <si>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</si>
  <si>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</si>
  <si>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</si>
  <si>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</si>
  <si>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</si>
  <si>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</si>
  <si>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</si>
  <si>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</si>
  <si>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</si>
  <si>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</si>
  <si>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</si>
  <si>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</si>
  <si>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</si>
  <si>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</si>
  <si>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</si>
  <si>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</si>
  <si>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</si>
  <si>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</si>
  <si>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</si>
  <si>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</si>
  <si>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</si>
  <si>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</si>
  <si>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</si>
  <si>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</si>
  <si>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</si>
  <si>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</si>
  <si>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</si>
  <si>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</si>
  <si>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</si>
  <si>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</si>
  <si>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</si>
  <si>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</si>
  <si>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</si>
  <si>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</si>
  <si>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</si>
  <si>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</si>
  <si>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</si>
  <si>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</si>
  <si>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</si>
  <si>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</si>
  <si>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</si>
  <si>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</si>
  <si>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</si>
  <si>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</si>
  <si>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</si>
  <si>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</si>
  <si>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</si>
  <si>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</si>
  <si>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</si>
  <si>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</si>
  <si>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</si>
  <si>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</si>
  <si>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</si>
  <si>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</si>
  <si>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</si>
  <si>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</si>
  <si>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</si>
  <si>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</si>
  <si>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</si>
  <si>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</si>
  <si>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</si>
  <si>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</si>
  <si>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</si>
  <si>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</si>
  <si>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</si>
  <si>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</si>
  <si>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</si>
  <si>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</si>
  <si>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</si>
  <si>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</si>
  <si>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</si>
  <si>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</si>
  <si>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</si>
  <si>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</si>
  <si>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</si>
  <si>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</si>
  <si>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</si>
  <si>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</si>
  <si>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</si>
  <si>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</si>
  <si>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</si>
  <si>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</si>
  <si>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</si>
  <si>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</si>
  <si>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</si>
  <si>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</si>
  <si>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</si>
  <si>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</si>
  <si>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</si>
  <si>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</si>
  <si>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</si>
  <si>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</si>
  <si>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</si>
  <si>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</si>
  <si>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</si>
  <si>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</si>
  <si>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</si>
  <si>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</si>
  <si>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</si>
  <si>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</si>
  <si>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</si>
  <si>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</si>
  <si>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</si>
  <si>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</si>
  <si>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</si>
  <si>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</si>
  <si>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</si>
  <si>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</si>
  <si>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</si>
  <si>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</si>
  <si>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</si>
  <si>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</si>
  <si>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</si>
  <si>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</si>
  <si>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</si>
  <si>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</si>
  <si>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</si>
  <si>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</si>
  <si>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</si>
  <si>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</si>
  <si>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</si>
  <si>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</si>
  <si>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</si>
  <si>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</si>
  <si>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</si>
  <si>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</si>
  <si>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</si>
  <si>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</si>
  <si>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</si>
  <si>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</si>
  <si>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</si>
  <si>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</si>
  <si>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</si>
  <si>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</si>
  <si>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</si>
  <si>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</si>
  <si>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</si>
  <si>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</si>
  <si>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</si>
  <si>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</si>
  <si>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</si>
  <si>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</si>
  <si>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</si>
  <si>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</si>
  <si>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</si>
  <si>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</si>
  <si>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</si>
  <si>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</si>
  <si>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</si>
  <si>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</si>
  <si>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</si>
  <si>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</si>
  <si>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</si>
  <si>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</si>
  <si>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</si>
  <si>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</si>
  <si>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</si>
  <si>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</si>
  <si>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</si>
  <si>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</si>
  <si>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</si>
  <si>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</si>
  <si>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</si>
  <si>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</si>
  <si>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</si>
  <si>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</si>
  <si>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</si>
  <si>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</si>
  <si>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</si>
  <si>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</si>
  <si>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</si>
  <si>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</si>
  <si>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</si>
  <si>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</si>
  <si>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</si>
  <si>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</si>
  <si>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</si>
  <si>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</si>
  <si>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</si>
  <si>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</si>
  <si>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</si>
  <si>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</si>
  <si>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</si>
  <si>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</si>
  <si>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</si>
  <si>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</si>
  <si>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</si>
  <si>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</si>
  <si>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</si>
  <si>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</si>
  <si>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</si>
  <si>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</si>
  <si>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</si>
  <si>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</si>
  <si>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</si>
  <si>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</si>
  <si>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</si>
  <si>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</si>
  <si>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</si>
  <si>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</si>
  <si>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</si>
  <si>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</si>
  <si>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</si>
  <si>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</si>
  <si>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</si>
  <si>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</si>
  <si>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</si>
  <si>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</si>
  <si>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</si>
  <si>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</si>
  <si>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</si>
  <si>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</si>
  <si>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</si>
  <si>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</si>
  <si>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</si>
  <si>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</si>
  <si>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</si>
  <si>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</si>
  <si>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</si>
  <si>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</si>
  <si>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</si>
  <si>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</si>
  <si>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</si>
  <si>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</si>
  <si>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</si>
  <si>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</si>
  <si>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</si>
  <si>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</si>
  <si>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</si>
  <si>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</si>
  <si>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</si>
  <si>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</si>
  <si>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</si>
  <si>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</si>
  <si>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</si>
  <si>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</si>
  <si>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</si>
  <si>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</si>
  <si>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</si>
  <si>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</si>
  <si>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</si>
  <si>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</si>
  <si>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</si>
  <si>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</si>
  <si>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</si>
  <si>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</si>
  <si>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</si>
  <si>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</si>
  <si>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</si>
  <si>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</si>
  <si>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</si>
  <si>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</si>
  <si>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</si>
  <si>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</si>
  <si>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</si>
  <si>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</si>
  <si>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</si>
  <si>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</si>
  <si>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</si>
  <si>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</si>
  <si>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</si>
  <si>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</si>
  <si>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</si>
  <si>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</si>
  <si>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</si>
  <si>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</si>
  <si>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</si>
  <si>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</si>
  <si>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</si>
  <si>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</si>
  <si>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</si>
  <si>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</si>
  <si>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</si>
  <si>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</si>
  <si>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</si>
  <si>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</si>
  <si>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</si>
  <si>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</si>
  <si>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</si>
  <si>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</si>
  <si>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</si>
  <si>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</si>
  <si>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</si>
  <si>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</si>
  <si>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</si>
  <si>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</si>
  <si>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</si>
  <si>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</si>
  <si>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</si>
  <si>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</si>
  <si>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</si>
  <si>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</si>
  <si>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</si>
  <si>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</si>
  <si>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</si>
  <si>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</si>
  <si>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</si>
  <si>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</si>
  <si>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</si>
  <si>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</si>
  <si>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</si>
  <si>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</si>
  <si>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</si>
  <si>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</si>
  <si>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</si>
  <si>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</si>
  <si>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</si>
  <si>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</si>
  <si>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</si>
  <si>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</si>
  <si>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</si>
  <si>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</si>
  <si>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</si>
  <si>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</si>
  <si>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</si>
  <si>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</si>
  <si>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</si>
  <si>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</si>
  <si>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</si>
  <si>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</si>
  <si>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</si>
  <si>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</si>
  <si>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</si>
  <si>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</si>
  <si>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</si>
  <si>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</si>
  <si>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</si>
  <si>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</si>
  <si>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</si>
  <si>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</si>
  <si>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</si>
  <si>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</si>
  <si>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</si>
  <si>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</si>
  <si>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</si>
  <si>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</si>
  <si>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</si>
  <si>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</si>
  <si>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</si>
  <si>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</si>
  <si>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</si>
  <si>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</si>
  <si>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</si>
  <si>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</si>
  <si>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</si>
  <si>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</si>
  <si>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</si>
  <si>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</si>
  <si>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</si>
  <si>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</si>
  <si>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</si>
  <si>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</si>
  <si>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</si>
  <si>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</si>
  <si>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</si>
  <si>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</si>
  <si>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</si>
  <si>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</si>
  <si>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</si>
  <si>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</si>
  <si>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</si>
  <si>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</si>
  <si>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</si>
  <si>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</si>
  <si>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</si>
  <si>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</si>
  <si>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</si>
  <si>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</si>
  <si>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</si>
  <si>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</si>
  <si>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</si>
  <si>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</si>
  <si>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</si>
  <si>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</si>
  <si>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</si>
  <si>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</si>
  <si>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</si>
  <si>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</si>
  <si>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</si>
  <si>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</si>
  <si>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</si>
  <si>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</si>
  <si>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</si>
  <si>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</si>
  <si>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</si>
  <si>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</si>
  <si>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</si>
  <si>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</si>
  <si>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</si>
  <si>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</si>
  <si>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</si>
  <si>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</si>
  <si>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</si>
  <si>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</si>
  <si>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</si>
  <si>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</si>
  <si>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</si>
  <si>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</si>
  <si>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</si>
  <si>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</si>
  <si>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</si>
  <si>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</si>
  <si>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</si>
  <si>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</si>
  <si>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</si>
  <si>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</si>
  <si>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</si>
  <si>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</si>
  <si>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</si>
  <si>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</si>
  <si>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</si>
  <si>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</si>
  <si>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</si>
  <si>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</si>
  <si>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</si>
  <si>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</si>
  <si>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</si>
  <si>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</si>
  <si>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</si>
  <si>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</si>
  <si>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</si>
  <si>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</si>
  <si>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</si>
  <si>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</si>
  <si>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</si>
  <si>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</si>
  <si>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</si>
  <si>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</si>
  <si>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</si>
  <si>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</si>
  <si>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</si>
  <si>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</si>
  <si>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</si>
  <si>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</si>
  <si>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</si>
  <si>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</si>
  <si>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</si>
  <si>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</si>
  <si>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</si>
  <si>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</si>
  <si>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</si>
  <si>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</si>
  <si>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</si>
  <si>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</si>
  <si>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</si>
  <si>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</si>
  <si>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</si>
  <si>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</si>
  <si>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</si>
  <si>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</si>
  <si>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</si>
  <si>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</si>
  <si>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</si>
  <si>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</si>
  <si>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</si>
  <si>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</si>
  <si>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</si>
  <si>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</si>
  <si>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</si>
  <si>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</si>
  <si>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</si>
  <si>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</si>
  <si>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</si>
  <si>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</si>
  <si>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</si>
  <si>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</si>
  <si>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</si>
  <si>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</si>
  <si>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</si>
  <si>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</si>
  <si>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</si>
  <si>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</si>
  <si>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</si>
  <si>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</si>
  <si>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</si>
  <si>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</si>
  <si>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</si>
  <si>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</si>
  <si>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</si>
  <si>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</si>
  <si>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</si>
  <si>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</si>
  <si>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</si>
  <si>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</si>
  <si>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</si>
  <si>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</si>
  <si>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</si>
  <si>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</si>
  <si>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</si>
  <si>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</si>
  <si>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</si>
  <si>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</si>
  <si>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</si>
  <si>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</si>
  <si>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</si>
  <si>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</si>
  <si>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</si>
  <si>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</si>
  <si>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</si>
  <si>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</si>
  <si>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</si>
  <si>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</si>
  <si>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</si>
  <si>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</si>
  <si>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</si>
  <si>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</si>
  <si>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</si>
  <si>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</si>
  <si>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</si>
  <si>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</si>
  <si>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</si>
  <si>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</si>
  <si>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</si>
  <si>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</si>
  <si>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</si>
  <si>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</si>
  <si>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</si>
  <si>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</si>
  <si>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</si>
  <si>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</si>
  <si>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</si>
  <si>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</si>
  <si>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</si>
  <si>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</si>
  <si>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</si>
  <si>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</si>
  <si>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</si>
  <si>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</si>
  <si>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</si>
  <si>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</si>
  <si>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</si>
  <si>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</si>
  <si>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</si>
  <si>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</si>
  <si>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</si>
  <si>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</si>
  <si>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</si>
  <si>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</si>
  <si>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</si>
  <si>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</si>
  <si>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</si>
  <si>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</si>
  <si>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</si>
  <si>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</si>
  <si>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</si>
  <si>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</si>
  <si>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</si>
  <si>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</si>
  <si>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</si>
  <si>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</si>
  <si>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</si>
  <si>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</si>
  <si>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</si>
  <si>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</si>
  <si>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</si>
  <si>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</si>
  <si>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</si>
  <si>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</si>
  <si>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</si>
  <si>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</si>
  <si>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</si>
  <si>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</si>
  <si>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</si>
  <si>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</si>
  <si>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</si>
  <si>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</si>
  <si>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</si>
  <si>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</si>
  <si>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</si>
  <si>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</si>
  <si>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</si>
  <si>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</si>
  <si>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</si>
  <si>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</si>
  <si>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</si>
  <si>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</si>
  <si>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</si>
  <si>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</si>
  <si>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</si>
  <si>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</si>
  <si>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</si>
  <si>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</si>
  <si>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</si>
  <si>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</si>
  <si>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</si>
  <si>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</si>
  <si>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</si>
  <si>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</si>
  <si>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</si>
  <si>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</si>
  <si>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</si>
  <si>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</si>
  <si>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</si>
  <si>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</si>
  <si>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</si>
  <si>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</si>
  <si>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</si>
  <si>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</si>
  <si>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</si>
  <si>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</si>
  <si>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</si>
  <si>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</si>
  <si>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</si>
  <si>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</si>
  <si>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</si>
  <si>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</si>
  <si>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</si>
  <si>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</si>
  <si>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</si>
  <si>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</si>
  <si>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</si>
  <si>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</si>
  <si>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</si>
  <si>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</si>
  <si>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</si>
  <si>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</si>
  <si>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</si>
  <si>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</si>
  <si>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</si>
  <si>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</si>
  <si>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</si>
  <si>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</si>
  <si>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</si>
  <si>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</si>
  <si>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</si>
  <si>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</si>
  <si>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</si>
  <si>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</si>
  <si>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</si>
  <si>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</si>
  <si>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</si>
  <si>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</si>
  <si>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</si>
  <si>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</si>
  <si>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</si>
  <si>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</si>
  <si>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</si>
  <si>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</si>
  <si>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</si>
  <si>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</si>
  <si>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</si>
  <si>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</si>
  <si>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</si>
  <si>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</si>
  <si>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</si>
  <si>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</si>
  <si>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</si>
  <si>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</si>
  <si>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</si>
  <si>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</si>
  <si>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</si>
  <si>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</si>
  <si>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</si>
  <si>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</si>
  <si>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</si>
  <si>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</si>
  <si>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</si>
  <si>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</si>
  <si>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</si>
  <si>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</si>
  <si>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</si>
  <si>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</si>
  <si>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</si>
  <si>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</si>
  <si>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</si>
  <si>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</si>
  <si>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</si>
  <si>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</si>
  <si>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</si>
  <si>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</si>
  <si>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</si>
  <si>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</si>
  <si>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</si>
  <si>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</si>
  <si>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</si>
  <si>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</si>
  <si>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</si>
  <si>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</si>
  <si>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</si>
  <si>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</si>
  <si>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</si>
  <si>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</si>
  <si>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</si>
  <si>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</si>
  <si>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</si>
  <si>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</si>
  <si>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</si>
  <si>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</si>
  <si>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</si>
  <si>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</si>
  <si>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</si>
  <si>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</si>
  <si>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</si>
  <si>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</si>
  <si>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</si>
  <si>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</si>
  <si>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</si>
  <si>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</si>
  <si>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</si>
  <si>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</si>
  <si>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</si>
  <si>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</si>
  <si>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</si>
  <si>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</si>
  <si>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</si>
  <si>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</si>
  <si>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</si>
  <si>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</si>
  <si>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</si>
  <si>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</si>
  <si>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</si>
  <si>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</si>
  <si>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</si>
  <si>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</si>
  <si>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</si>
  <si>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</si>
  <si>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</si>
  <si>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</si>
  <si>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</si>
  <si>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</si>
  <si>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</si>
  <si>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</si>
  <si>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</si>
  <si>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</si>
  <si>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</si>
  <si>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</si>
  <si>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</si>
  <si>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</si>
  <si>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</si>
  <si>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</si>
  <si>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</si>
  <si>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</si>
  <si>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</si>
  <si>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</si>
  <si>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</si>
  <si>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</si>
  <si>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</si>
  <si>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</si>
  <si>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</si>
  <si>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</si>
  <si>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</si>
  <si>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</si>
  <si>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</si>
  <si>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</si>
  <si>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</si>
  <si>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</si>
  <si>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</si>
  <si>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</si>
  <si>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</si>
  <si>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</si>
  <si>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</si>
  <si>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</si>
  <si>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</si>
  <si>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</si>
  <si>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</si>
  <si>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</si>
  <si>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</si>
  <si>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</si>
  <si>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</si>
  <si>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</si>
  <si>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</si>
  <si>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</si>
  <si>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</si>
  <si>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</si>
  <si>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</si>
  <si>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</si>
  <si>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</si>
  <si>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</si>
  <si>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</si>
  <si>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</si>
  <si>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</si>
  <si>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</si>
  <si>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</si>
  <si>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</si>
  <si>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</si>
  <si>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</si>
  <si>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</si>
  <si>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</si>
  <si>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</si>
  <si>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</si>
  <si>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</si>
  <si>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</si>
  <si>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</si>
  <si>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</si>
  <si>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</si>
  <si>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</si>
  <si>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</si>
  <si>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</si>
  <si>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</si>
  <si>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</si>
  <si>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</si>
  <si>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</si>
  <si>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</si>
  <si>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</si>
  <si>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</si>
  <si>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</si>
  <si>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</si>
  <si>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</si>
  <si>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</si>
  <si>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</si>
  <si>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</si>
  <si>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</si>
  <si>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</si>
  <si>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</si>
  <si>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</si>
  <si>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</si>
  <si>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</si>
  <si>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</si>
  <si>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</si>
  <si>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</si>
  <si>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</si>
  <si>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</si>
  <si>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</si>
  <si>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</si>
  <si>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</si>
  <si>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</si>
  <si>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</si>
  <si>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</si>
  <si>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</si>
  <si>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</si>
  <si>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</si>
  <si>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</si>
  <si>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</si>
  <si>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</si>
  <si>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</si>
  <si>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</si>
  <si>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</si>
  <si>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</si>
  <si>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</si>
  <si>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</si>
  <si>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</si>
  <si>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</si>
  <si>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</si>
  <si>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</si>
  <si>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</si>
  <si>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</si>
  <si>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</si>
  <si>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</si>
  <si>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</si>
  <si>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</si>
  <si>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</si>
  <si>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</si>
  <si>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</si>
  <si>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</si>
  <si>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</si>
  <si>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</si>
  <si>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</si>
  <si>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</si>
  <si>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</si>
  <si>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</si>
  <si>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</si>
  <si>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</si>
  <si>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</si>
  <si>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</si>
  <si>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</si>
  <si>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</si>
  <si>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</si>
  <si>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</si>
  <si>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</si>
  <si>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</si>
  <si>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</si>
  <si>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</si>
  <si>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</si>
  <si>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</si>
  <si>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</si>
  <si>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</si>
  <si>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</si>
  <si>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</si>
  <si>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</si>
  <si>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</si>
  <si>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</si>
  <si>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</si>
  <si>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</si>
  <si>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</si>
  <si>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</si>
  <si>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</si>
  <si>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</si>
  <si>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</si>
  <si>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</si>
  <si>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</si>
  <si>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</si>
  <si>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</si>
  <si>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</si>
  <si>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</si>
  <si>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</si>
  <si>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</si>
  <si>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</si>
  <si>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</si>
  <si>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</si>
  <si>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</si>
  <si>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</si>
  <si>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</si>
  <si>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</si>
  <si>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</si>
  <si>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</si>
  <si>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</si>
  <si>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</si>
  <si>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</si>
  <si>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</si>
  <si>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</si>
  <si>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</si>
  <si>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</si>
  <si>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</si>
  <si>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</si>
  <si>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</si>
  <si>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</si>
  <si>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</si>
  <si>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</si>
  <si>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</si>
  <si>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</si>
  <si>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</si>
  <si>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</si>
  <si>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</si>
  <si>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</si>
  <si>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</si>
  <si>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</si>
  <si>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</si>
  <si>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</si>
  <si>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</si>
  <si>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</si>
  <si>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</si>
  <si>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</si>
  <si>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</si>
  <si>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</si>
  <si>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</si>
  <si>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</si>
  <si>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</si>
  <si>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</si>
  <si>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</si>
  <si>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</si>
  <si>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</si>
  <si>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</si>
  <si>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</si>
  <si>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</si>
  <si>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</si>
  <si>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</si>
  <si>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</si>
  <si>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</si>
  <si>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</si>
  <si>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</si>
  <si>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</si>
  <si>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</si>
  <si>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</si>
  <si>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</si>
  <si>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</si>
  <si>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</si>
  <si>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</si>
  <si>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</si>
  <si>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</si>
  <si>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</si>
  <si>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</si>
  <si>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</si>
  <si>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</si>
  <si>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</si>
  <si>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</si>
  <si>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</si>
  <si>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</si>
  <si>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</si>
  <si>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</si>
  <si>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</si>
  <si>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</si>
  <si>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</si>
  <si>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</si>
  <si>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</si>
  <si>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</si>
  <si>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</si>
  <si>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</si>
  <si>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</si>
  <si>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</si>
  <si>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</si>
  <si>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</si>
  <si>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</si>
  <si>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</si>
  <si>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</si>
  <si>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</si>
  <si>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</si>
  <si>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</si>
  <si>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</si>
  <si>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</si>
  <si>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</si>
  <si>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</si>
  <si>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</si>
  <si>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</si>
  <si>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</si>
  <si>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</si>
  <si>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</si>
  <si>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</si>
  <si>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</si>
  <si>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</si>
  <si>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</si>
  <si>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</si>
  <si>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</si>
  <si>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</si>
  <si>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</si>
  <si>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</si>
  <si>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</si>
  <si>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</si>
  <si>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</si>
  <si>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</si>
  <si>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</si>
  <si>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</si>
  <si>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</si>
  <si>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</si>
  <si>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</si>
  <si>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</si>
  <si>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</si>
  <si>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</si>
  <si>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</si>
  <si>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</si>
  <si>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</si>
  <si>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</si>
  <si>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</si>
  <si>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</si>
  <si>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</si>
  <si>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</si>
  <si>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</si>
  <si>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</si>
  <si>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</si>
  <si>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</si>
  <si>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</si>
  <si>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</si>
  <si>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</si>
  <si>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</si>
  <si>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</si>
  <si>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</si>
  <si>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</si>
  <si>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</si>
  <si>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</si>
  <si>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</si>
  <si>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</si>
  <si>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</si>
  <si>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</si>
  <si>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</si>
  <si>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</si>
  <si>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</si>
  <si>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</si>
  <si>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</si>
  <si>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</si>
  <si>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</si>
  <si>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</si>
  <si>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</si>
  <si>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</si>
  <si>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</si>
  <si>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</si>
  <si>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</si>
  <si>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</si>
  <si>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</si>
  <si>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</si>
  <si>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</si>
  <si>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</si>
  <si>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</si>
  <si>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</si>
  <si>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</si>
  <si>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</si>
  <si>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</si>
  <si>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</si>
  <si>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</si>
  <si>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</si>
  <si>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</si>
  <si>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</si>
  <si>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</si>
  <si>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</si>
  <si>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</si>
  <si>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</si>
  <si>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</si>
  <si>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</si>
  <si>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</si>
  <si>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</si>
  <si>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</si>
  <si>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</si>
  <si>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</si>
  <si>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</si>
  <si>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</si>
  <si>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</si>
  <si>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</si>
  <si>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</si>
  <si>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</si>
  <si>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</si>
  <si>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</si>
  <si>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</si>
  <si>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</si>
  <si>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</si>
  <si>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</si>
  <si>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</si>
  <si>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</si>
  <si>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</si>
  <si>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</si>
  <si>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</si>
  <si>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</si>
  <si>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</si>
  <si>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</si>
  <si>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</si>
  <si>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</si>
  <si>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</si>
  <si>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</si>
  <si>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</si>
  <si>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</si>
  <si>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</si>
  <si>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</si>
  <si>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</si>
  <si>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</si>
  <si>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</si>
  <si>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</si>
  <si>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</si>
  <si>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</si>
  <si>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</si>
  <si>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</si>
  <si>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</si>
  <si>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</si>
  <si>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</si>
  <si>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</si>
  <si>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</si>
  <si>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</si>
  <si>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</si>
  <si>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</si>
  <si>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</si>
  <si>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</si>
  <si>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</si>
  <si>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</si>
  <si>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</si>
  <si>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</si>
  <si>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</si>
  <si>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</si>
  <si>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</si>
  <si>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</si>
  <si>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</si>
  <si>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</si>
  <si>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</si>
  <si>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</si>
  <si>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</si>
  <si>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</si>
  <si>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</si>
  <si>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</si>
  <si>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</si>
  <si>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</si>
  <si>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</si>
  <si>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</si>
  <si>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</si>
  <si>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</si>
  <si>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</si>
  <si>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</si>
  <si>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</si>
  <si>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</si>
  <si>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</si>
  <si>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</si>
  <si>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</si>
  <si>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</si>
  <si>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</si>
  <si>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</si>
  <si>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</si>
  <si>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</si>
  <si>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</si>
  <si>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</si>
  <si>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</si>
  <si>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</si>
  <si>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</si>
  <si>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</si>
  <si>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</si>
  <si>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</si>
  <si>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</si>
  <si>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</si>
  <si>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</si>
  <si>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</si>
  <si>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</si>
  <si>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</si>
  <si>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</si>
  <si>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</si>
  <si>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</si>
  <si>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</si>
  <si>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</si>
  <si>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</si>
  <si>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</si>
  <si>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</si>
  <si>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</si>
  <si>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</si>
  <si>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</si>
  <si>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</si>
  <si>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</si>
  <si>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</si>
  <si>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</si>
  <si>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</si>
  <si>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</si>
  <si>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</si>
  <si>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</si>
  <si>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</si>
  <si>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</si>
  <si>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</si>
  <si>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</si>
  <si>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</si>
  <si>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</si>
  <si>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</si>
  <si>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</si>
  <si>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</si>
  <si>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</si>
  <si>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</si>
  <si>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</si>
  <si>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</si>
  <si>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</si>
  <si>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</si>
  <si>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</si>
  <si>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</si>
  <si>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</si>
  <si>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</si>
  <si>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</si>
  <si>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</si>
  <si>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</si>
  <si>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</si>
  <si>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</si>
  <si>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</si>
  <si>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</si>
  <si>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</si>
  <si>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</si>
  <si>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</si>
  <si>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</si>
  <si>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</si>
  <si>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</si>
  <si>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</si>
  <si>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</si>
  <si>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</si>
  <si>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</si>
  <si>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</si>
  <si>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</si>
  <si>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</si>
  <si>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</si>
  <si>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</si>
  <si>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</si>
  <si>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</si>
  <si>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</si>
  <si>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</si>
  <si>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</si>
  <si>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</si>
  <si>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</si>
  <si>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</si>
  <si>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</si>
  <si>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</si>
  <si>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</si>
  <si>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</si>
  <si>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</si>
  <si>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</si>
  <si>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</si>
  <si>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</si>
  <si>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</si>
  <si>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</si>
  <si>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</si>
  <si>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</si>
  <si>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</si>
  <si>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</si>
  <si>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</si>
  <si>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</si>
  <si>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</si>
  <si>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</si>
  <si>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</si>
  <si>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</si>
  <si>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</si>
  <si>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</si>
  <si>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</si>
  <si>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</si>
  <si>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</si>
  <si>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</si>
  <si>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</si>
  <si>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</si>
  <si>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</si>
  <si>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</si>
  <si>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</si>
  <si>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</si>
  <si>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</si>
  <si>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</si>
  <si>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</si>
  <si>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</si>
  <si>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</si>
  <si>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</si>
  <si>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</si>
  <si>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</si>
  <si>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</si>
  <si>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</si>
  <si>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</si>
  <si>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</si>
  <si>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</si>
  <si>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</si>
  <si>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</si>
  <si>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</si>
  <si>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</si>
  <si>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</si>
  <si>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</si>
  <si>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</si>
  <si>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</si>
  <si>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</si>
  <si>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</si>
  <si>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</si>
  <si>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</si>
  <si>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</si>
  <si>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</si>
  <si>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</si>
  <si>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</si>
  <si>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</si>
  <si>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</si>
  <si>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</si>
  <si>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</si>
  <si>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</si>
  <si>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</si>
  <si>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</si>
  <si>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</si>
  <si>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</si>
  <si>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</si>
  <si>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</si>
  <si>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</si>
  <si>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</si>
  <si>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</si>
  <si>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</si>
  <si>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</si>
  <si>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</si>
  <si>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</si>
  <si>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</si>
  <si>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</si>
  <si>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</si>
  <si>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</si>
  <si>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</si>
  <si>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</si>
  <si>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</si>
  <si>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</si>
  <si>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</si>
  <si>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</si>
  <si>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</si>
  <si>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</si>
  <si>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</si>
  <si>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</si>
  <si>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</si>
  <si>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</si>
  <si>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</si>
  <si>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</si>
  <si>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</si>
  <si>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</si>
  <si>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</si>
  <si>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</si>
  <si>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</si>
  <si>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</si>
  <si>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</si>
  <si>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</si>
  <si>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</si>
  <si>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</si>
  <si>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</si>
  <si>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</si>
  <si>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</si>
  <si>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</si>
  <si>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</si>
  <si>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</si>
  <si>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</si>
  <si>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</si>
  <si>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</si>
  <si>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</si>
  <si>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</si>
  <si>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</si>
  <si>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</si>
  <si>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</si>
  <si>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</si>
  <si>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</si>
  <si>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</si>
  <si>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</si>
  <si>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</si>
  <si>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</si>
  <si>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</si>
  <si>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</si>
  <si>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</si>
  <si>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</si>
  <si>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</si>
  <si>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</si>
  <si>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</si>
  <si>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</si>
  <si>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</si>
  <si>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</si>
  <si>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</si>
  <si>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</si>
  <si>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</si>
  <si>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</si>
  <si>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</si>
  <si>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</si>
  <si>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</si>
  <si>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</si>
  <si>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</si>
  <si>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</si>
  <si>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</si>
  <si>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</si>
  <si>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</si>
  <si>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</si>
  <si>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</si>
  <si>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</si>
  <si>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</si>
  <si>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</si>
  <si>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</si>
  <si>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</si>
  <si>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</si>
  <si>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</si>
  <si>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</si>
  <si>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</si>
  <si>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</si>
  <si>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</si>
  <si>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</si>
  <si>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</si>
  <si>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</si>
  <si>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</si>
  <si>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</si>
  <si>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</si>
  <si>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</si>
  <si>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</si>
  <si>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</si>
  <si>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</si>
  <si>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</si>
  <si>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</si>
  <si>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</si>
  <si>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</si>
  <si>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</si>
  <si>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</si>
  <si>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</si>
  <si>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</si>
  <si>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</si>
  <si>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</si>
  <si>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</si>
  <si>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</si>
  <si>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</si>
  <si>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</si>
  <si>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</si>
  <si>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</si>
  <si>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</si>
  <si>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</si>
  <si>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</si>
  <si>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</si>
  <si>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</si>
  <si>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</si>
  <si>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</si>
  <si>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</si>
  <si>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</si>
  <si>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</si>
  <si>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</si>
  <si>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</si>
  <si>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</si>
  <si>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</si>
  <si>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</si>
  <si>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</si>
  <si>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</si>
  <si>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</si>
  <si>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</si>
  <si>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</si>
  <si>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</si>
  <si>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</si>
  <si>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</si>
  <si>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</si>
  <si>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</si>
  <si>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</si>
  <si>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</si>
  <si>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</si>
  <si>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</si>
  <si>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</si>
  <si>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</si>
  <si>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</si>
  <si>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</si>
  <si>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</si>
  <si>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</si>
  <si>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</si>
  <si>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</si>
  <si>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</si>
  <si>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</si>
  <si>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</si>
  <si>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</si>
  <si>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</si>
  <si>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</si>
  <si>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</si>
  <si>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</si>
  <si>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</si>
  <si>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</si>
  <si>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</si>
  <si>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</si>
  <si>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</si>
  <si>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</si>
  <si>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</si>
  <si>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</si>
  <si>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</si>
  <si>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</si>
  <si>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</si>
  <si>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</si>
  <si>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</si>
  <si>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</si>
  <si>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</si>
  <si>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</si>
  <si>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</si>
  <si>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</si>
  <si>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</si>
  <si>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</si>
  <si>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</si>
  <si>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</si>
  <si>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</si>
  <si>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</si>
  <si>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</si>
  <si>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</si>
  <si>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</si>
  <si>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</si>
  <si>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</si>
  <si>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</si>
  <si>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</si>
  <si>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</si>
  <si>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</si>
  <si>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</si>
  <si>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</si>
  <si>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</si>
  <si>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</si>
  <si>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</si>
  <si>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</si>
  <si>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</si>
  <si>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</si>
  <si>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</si>
  <si>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</si>
  <si>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</si>
  <si>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</si>
  <si>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</si>
  <si>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</si>
  <si>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</si>
  <si>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</si>
  <si>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</si>
  <si>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</si>
  <si>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</si>
  <si>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</si>
  <si>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</si>
  <si>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</si>
  <si>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</si>
  <si>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</si>
  <si>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</si>
  <si>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</si>
  <si>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</si>
  <si>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</si>
  <si>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</si>
  <si>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</si>
  <si>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</si>
  <si>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</si>
  <si>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</si>
  <si>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</si>
  <si>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</si>
  <si>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</si>
  <si>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</si>
  <si>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</si>
  <si>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</si>
  <si>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</si>
  <si>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</si>
  <si>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</si>
  <si>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</si>
  <si>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</si>
  <si>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</si>
  <si>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</si>
  <si>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</si>
  <si>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</si>
  <si>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</si>
  <si>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</si>
  <si>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</si>
  <si>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</si>
  <si>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</si>
  <si>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</si>
  <si>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</si>
  <si>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</si>
  <si>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</si>
  <si>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</si>
  <si>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</si>
  <si>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</si>
  <si>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</si>
  <si>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</si>
  <si>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</si>
  <si>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</si>
  <si>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</si>
  <si>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</si>
  <si>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</si>
  <si>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</si>
  <si>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</si>
  <si>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</si>
  <si>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</si>
  <si>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</si>
  <si>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</si>
  <si>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</si>
  <si>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</si>
  <si>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</si>
  <si>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</si>
  <si>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</si>
  <si>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</si>
  <si>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</si>
  <si>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</si>
  <si>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</si>
  <si>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</si>
  <si>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</si>
  <si>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</si>
  <si>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</si>
  <si>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</si>
  <si>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</si>
  <si>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</si>
  <si>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</si>
  <si>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</si>
  <si>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</si>
  <si>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</si>
  <si>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</si>
  <si>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</si>
  <si>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</si>
  <si>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</si>
  <si>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</si>
  <si>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</si>
  <si>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</si>
  <si>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</si>
  <si>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</si>
  <si>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</si>
  <si>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</si>
  <si>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</si>
  <si>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</si>
  <si>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</si>
  <si>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</si>
  <si>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</si>
  <si>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</si>
  <si>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</si>
  <si>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</si>
  <si>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</si>
  <si>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</si>
  <si>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</si>
  <si>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</si>
  <si>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</si>
  <si>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</si>
  <si>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</si>
  <si>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</si>
  <si>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</si>
  <si>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</si>
  <si>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</si>
  <si>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</si>
  <si>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</si>
  <si>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</si>
  <si>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</si>
  <si>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</si>
  <si>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</si>
  <si>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</si>
  <si>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</si>
  <si>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</si>
  <si>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</si>
  <si>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</si>
  <si>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</si>
  <si>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</si>
  <si>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</si>
  <si>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</si>
  <si>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</si>
  <si>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</si>
  <si>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</si>
  <si>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</si>
  <si>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</si>
  <si>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</si>
  <si>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</si>
  <si>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</si>
  <si>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</si>
  <si>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</si>
  <si>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</si>
  <si>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</si>
  <si>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</si>
  <si>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</si>
  <si>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</si>
  <si>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</si>
  <si>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</si>
  <si>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</si>
  <si>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</si>
  <si>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</si>
  <si>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</si>
  <si>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</si>
  <si>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</si>
  <si>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</si>
  <si>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</si>
  <si>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</si>
  <si>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</si>
  <si>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</si>
  <si>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</si>
  <si>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</si>
  <si>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</si>
  <si>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</si>
  <si>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</si>
  <si>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</si>
  <si>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</si>
  <si>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</si>
  <si>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</si>
  <si>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</si>
  <si>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</si>
  <si>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</si>
  <si>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</si>
  <si>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</si>
  <si>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</si>
  <si>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</si>
  <si>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</si>
  <si>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</si>
  <si>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</si>
  <si>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</si>
  <si>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</si>
  <si>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</si>
  <si>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</si>
  <si>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</si>
  <si>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</si>
  <si>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</si>
  <si>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</si>
  <si>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</si>
  <si>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</si>
  <si>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</si>
  <si>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</si>
  <si>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</si>
  <si>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</si>
  <si>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</si>
  <si>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</si>
  <si>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</si>
  <si>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</si>
  <si>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</si>
  <si>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</si>
  <si>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</si>
  <si>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</si>
  <si>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</si>
  <si>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</si>
  <si>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</si>
  <si>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</si>
  <si>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</si>
  <si>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</si>
  <si>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</si>
  <si>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</si>
  <si>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</si>
  <si>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</si>
  <si>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</si>
  <si>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</si>
  <si>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</si>
  <si>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</si>
  <si>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</si>
  <si>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</si>
  <si>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</si>
  <si>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</si>
  <si>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</si>
  <si>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</si>
  <si>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</si>
  <si>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</si>
  <si>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</si>
  <si>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</si>
  <si>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</si>
  <si>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</si>
  <si>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</si>
  <si>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</si>
  <si>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</si>
  <si>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</si>
  <si>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</si>
  <si>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</si>
  <si>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</si>
  <si>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</si>
  <si>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</si>
  <si>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</si>
  <si>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</si>
  <si>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</si>
  <si>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</si>
  <si>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</si>
  <si>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</si>
  <si>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</si>
  <si>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</si>
  <si>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</si>
  <si>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</si>
  <si>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</si>
  <si>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</si>
  <si>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</si>
  <si>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</si>
  <si>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</si>
  <si>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</si>
  <si>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</si>
  <si>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</si>
  <si>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</si>
  <si>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</si>
  <si>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</si>
  <si>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</si>
  <si>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</si>
  <si>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</si>
  <si>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</si>
  <si>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</si>
  <si>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</si>
  <si>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</si>
  <si>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</si>
  <si>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</si>
  <si>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</si>
  <si>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</si>
  <si>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</si>
  <si>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</si>
  <si>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</si>
  <si>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</si>
  <si>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</si>
  <si>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</si>
  <si>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</si>
  <si>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</si>
  <si>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</si>
  <si>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</si>
  <si>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</si>
  <si>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</si>
  <si>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</si>
  <si>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</si>
  <si>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</si>
  <si>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</si>
  <si>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</si>
  <si>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</si>
  <si>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</si>
  <si>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</si>
  <si>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</si>
  <si>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</si>
  <si>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</si>
  <si>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</si>
  <si>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</si>
  <si>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</si>
  <si>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</si>
  <si>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</si>
  <si>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</si>
  <si>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</si>
  <si>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</si>
  <si>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</si>
  <si>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</si>
  <si>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</si>
  <si>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</si>
  <si>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</si>
  <si>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</si>
  <si>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</si>
  <si>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</si>
  <si>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</si>
  <si>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</si>
  <si>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</si>
  <si>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</si>
  <si>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</si>
  <si>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</si>
  <si>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</si>
  <si>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</si>
  <si>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</si>
  <si>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</si>
  <si>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</si>
  <si>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</si>
  <si>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</si>
  <si>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</si>
  <si>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</si>
  <si>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</si>
  <si>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</si>
  <si>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</si>
  <si>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</si>
  <si>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</si>
  <si>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</si>
  <si>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</si>
  <si>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</si>
  <si>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</si>
  <si>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</si>
  <si>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</si>
  <si>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</si>
  <si>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</si>
  <si>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</si>
  <si>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</si>
  <si>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</si>
  <si>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</si>
  <si>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</si>
  <si>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</si>
  <si>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</si>
  <si>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</si>
  <si>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</si>
  <si>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</si>
  <si>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</si>
  <si>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</si>
  <si>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</si>
  <si>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</si>
  <si>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</si>
  <si>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</si>
  <si>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</si>
  <si>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</si>
  <si>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</si>
  <si>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</si>
  <si>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</si>
  <si>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</si>
  <si>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</si>
  <si>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</si>
  <si>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</si>
  <si>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</si>
  <si>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</si>
  <si>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</si>
  <si>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</si>
  <si>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</si>
  <si>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</si>
  <si>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</si>
  <si>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</si>
  <si>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</si>
  <si>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</si>
  <si>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</si>
  <si>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</si>
  <si>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</si>
  <si>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</si>
  <si>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</si>
  <si>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</si>
  <si>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</si>
  <si>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</si>
  <si>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</si>
  <si>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</si>
  <si>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</si>
  <si>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</si>
  <si>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</si>
  <si>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</si>
  <si>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</si>
  <si>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</si>
  <si>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</si>
  <si>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</si>
  <si>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</si>
  <si>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</si>
  <si>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</si>
  <si>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</si>
  <si>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</si>
  <si>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</si>
  <si>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</si>
  <si>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</si>
  <si>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</si>
  <si>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</si>
  <si>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</si>
  <si>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</si>
  <si>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</si>
  <si>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</si>
  <si>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</si>
  <si>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</si>
  <si>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</si>
  <si>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</si>
  <si>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</si>
  <si>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</si>
  <si>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</si>
  <si>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</si>
  <si>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</si>
  <si>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</si>
  <si>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</si>
  <si>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</si>
  <si>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</si>
  <si>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</si>
  <si>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</si>
  <si>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</si>
  <si>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</si>
  <si>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</si>
  <si>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</si>
  <si>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</si>
  <si>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</si>
  <si>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</si>
  <si>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</si>
  <si>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</si>
  <si>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</si>
  <si>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</si>
  <si>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</si>
  <si>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</si>
  <si>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</si>
  <si>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</si>
  <si>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</si>
  <si>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</si>
  <si>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</si>
  <si>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</si>
  <si>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</si>
  <si>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</si>
  <si>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</si>
  <si>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</si>
  <si>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</si>
  <si>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</si>
  <si>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</si>
  <si>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</si>
  <si>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</si>
  <si>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</si>
  <si>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</si>
  <si>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</si>
  <si>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</si>
  <si>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</si>
  <si>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</si>
  <si>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</si>
  <si>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</si>
  <si>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</si>
  <si>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</si>
  <si>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</si>
  <si>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</si>
  <si>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</si>
  <si>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</si>
  <si>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</si>
  <si>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</si>
  <si>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</si>
  <si>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</si>
  <si>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</si>
  <si>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</si>
  <si>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</si>
  <si>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</si>
  <si>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</si>
  <si>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</si>
  <si>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</si>
  <si>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</si>
  <si>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</si>
  <si>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</si>
  <si>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</si>
  <si>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</si>
  <si>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</si>
  <si>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</si>
  <si>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</si>
  <si>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</si>
  <si>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</si>
  <si>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</si>
  <si>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</si>
  <si>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</si>
  <si>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</si>
  <si>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</si>
  <si>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</si>
  <si>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</si>
  <si>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</si>
  <si>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</si>
  <si>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</si>
  <si>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</si>
  <si>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</si>
  <si>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</si>
  <si>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</si>
  <si>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</si>
  <si>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</si>
  <si>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</si>
  <si>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</si>
  <si>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</si>
  <si>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</si>
  <si>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</si>
  <si>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</si>
  <si>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</si>
  <si>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</si>
  <si>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</si>
  <si>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</si>
  <si>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</si>
  <si>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</si>
  <si>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</si>
  <si>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</si>
  <si>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</si>
  <si>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</si>
  <si>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</si>
  <si>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</si>
  <si>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</si>
  <si>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</si>
  <si>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</si>
  <si>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</si>
  <si>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</si>
  <si>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</si>
  <si>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</si>
  <si>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</si>
  <si>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</si>
  <si>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</si>
  <si>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</si>
  <si>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</si>
  <si>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</si>
  <si>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</si>
  <si>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</si>
  <si>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</si>
  <si>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</si>
  <si>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</si>
  <si>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</si>
  <si>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</si>
  <si>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</si>
  <si>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</si>
  <si>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</si>
  <si>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</si>
  <si>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</si>
  <si>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</si>
  <si>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</si>
  <si>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</si>
  <si>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</si>
  <si>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</si>
  <si>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</si>
  <si>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</si>
  <si>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</si>
  <si>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</si>
  <si>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</si>
  <si>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</si>
  <si>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</si>
  <si>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</si>
  <si>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</si>
  <si>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</si>
  <si>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</si>
  <si>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</si>
  <si>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</si>
  <si>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</si>
  <si>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</si>
  <si>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</si>
  <si>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</si>
  <si>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</si>
  <si>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</si>
  <si>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</si>
  <si>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</si>
  <si>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</si>
  <si>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</si>
  <si>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</si>
  <si>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</si>
  <si>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</si>
  <si>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</si>
  <si>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</si>
  <si>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</si>
  <si>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</si>
  <si>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</si>
  <si>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</si>
  <si>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</si>
  <si>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</si>
  <si>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</si>
  <si>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</si>
  <si>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</si>
  <si>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</si>
  <si>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</si>
  <si>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</si>
  <si>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</si>
  <si>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</si>
  <si>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</si>
  <si>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</si>
  <si>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</si>
  <si>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</si>
  <si>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</si>
  <si>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</si>
  <si>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</si>
  <si>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</si>
  <si>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</si>
  <si>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</si>
  <si>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</si>
  <si>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</si>
  <si>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</si>
  <si>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</si>
  <si>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</si>
  <si>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</si>
  <si>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</si>
  <si>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</si>
  <si>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</si>
  <si>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</si>
  <si>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</si>
  <si>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</si>
  <si>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</si>
  <si>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</si>
  <si>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</si>
  <si>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</si>
  <si>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</si>
  <si>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</si>
  <si>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</si>
  <si>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</si>
  <si>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</si>
  <si>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</si>
  <si>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</si>
  <si>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</si>
  <si>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</si>
  <si>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</si>
  <si>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</si>
  <si>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</si>
  <si>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</si>
  <si>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</si>
  <si>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</si>
  <si>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</si>
  <si>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</si>
  <si>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</si>
  <si>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</si>
  <si>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</si>
  <si>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</si>
  <si>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</si>
  <si>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</si>
  <si>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</si>
  <si>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</si>
  <si>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</si>
  <si>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</si>
  <si>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</si>
  <si>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</si>
  <si>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</si>
  <si>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</si>
  <si>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</si>
  <si>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</si>
  <si>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</si>
  <si>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</si>
  <si>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</si>
  <si>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</si>
  <si>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</si>
  <si>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</si>
  <si>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</si>
  <si>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</si>
  <si>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</si>
  <si>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</si>
  <si>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</si>
  <si>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</si>
  <si>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</si>
  <si>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</si>
  <si>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</si>
  <si>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</si>
  <si>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</si>
  <si>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</si>
  <si>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</si>
  <si>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</si>
  <si>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</si>
  <si>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</si>
  <si>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</si>
  <si>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</si>
  <si>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</si>
  <si>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</si>
  <si>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</si>
  <si>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</si>
  <si>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</si>
  <si>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</si>
  <si>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</si>
  <si>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</si>
  <si>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</si>
  <si>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</si>
  <si>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</si>
  <si>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</si>
  <si>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</si>
  <si>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</si>
  <si>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</si>
  <si>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</si>
  <si>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</si>
  <si>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</si>
  <si>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</si>
  <si>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</si>
  <si>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</si>
  <si>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</si>
  <si>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</si>
  <si>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</si>
  <si>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</si>
  <si>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</si>
  <si>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</si>
  <si>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</si>
  <si>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</si>
  <si>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</si>
  <si>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</si>
  <si>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</si>
  <si>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</si>
  <si>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</si>
  <si>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</si>
  <si>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</si>
  <si>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</si>
  <si>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</si>
  <si>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</si>
  <si>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</si>
  <si>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</si>
  <si>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</si>
  <si>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</si>
  <si>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</si>
  <si>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</si>
  <si>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</si>
  <si>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</si>
  <si>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</si>
  <si>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</si>
  <si>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</si>
  <si>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</si>
  <si>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</si>
  <si>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</si>
  <si>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</si>
  <si>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</si>
  <si>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</si>
  <si>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</si>
  <si>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</si>
  <si>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</si>
  <si>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</si>
  <si>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</si>
  <si>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</si>
  <si>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</si>
  <si>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</si>
  <si>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</si>
  <si>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</si>
  <si>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</si>
  <si>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</si>
  <si>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</si>
  <si>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</si>
  <si>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</si>
  <si>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</si>
  <si>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</si>
  <si>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</si>
  <si>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</si>
  <si>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</si>
  <si>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</si>
  <si>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</si>
  <si>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</si>
  <si>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</si>
  <si>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</si>
  <si>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</si>
  <si>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</si>
  <si>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</si>
  <si>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</si>
  <si>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</si>
  <si>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</si>
  <si>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</si>
  <si>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</si>
  <si>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</si>
  <si>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</si>
  <si>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</si>
  <si>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</si>
  <si>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</si>
  <si>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</si>
  <si>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</si>
  <si>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</si>
  <si>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</si>
  <si>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</si>
  <si>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</si>
  <si>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</si>
  <si>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</si>
  <si>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</si>
  <si>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</si>
  <si>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</si>
  <si>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</si>
  <si>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</si>
  <si>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</si>
  <si>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</si>
  <si>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</si>
  <si>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</si>
  <si>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</si>
  <si>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</si>
  <si>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</si>
  <si>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</si>
  <si>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</si>
  <si>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</si>
  <si>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</si>
  <si>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</si>
  <si>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</si>
  <si>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</si>
  <si>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</si>
  <si>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</si>
  <si>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</si>
  <si>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</si>
  <si>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</si>
  <si>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</si>
  <si>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</si>
  <si>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</si>
  <si>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</si>
  <si>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</si>
  <si>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</si>
  <si>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</si>
  <si>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</si>
  <si>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</si>
  <si>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</si>
  <si>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</si>
  <si>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</si>
  <si>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</si>
  <si>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</si>
  <si>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</si>
  <si>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</si>
  <si>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</si>
  <si>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</si>
  <si>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</si>
  <si>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</si>
  <si>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</si>
  <si>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</si>
  <si>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</si>
  <si>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</si>
  <si>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</si>
  <si>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</si>
  <si>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</si>
  <si>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</si>
  <si>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</si>
  <si>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</si>
  <si>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</si>
  <si>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</si>
  <si>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</si>
  <si>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</si>
  <si>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</si>
  <si>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</si>
  <si>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</si>
  <si>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</si>
  <si>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</si>
  <si>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</si>
  <si>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</si>
  <si>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</si>
  <si>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</si>
  <si>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</si>
  <si>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</si>
  <si>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</si>
  <si>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</si>
  <si>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</si>
  <si>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</si>
  <si>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</si>
  <si>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</si>
  <si>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</si>
  <si>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</si>
  <si>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</si>
  <si>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</si>
  <si>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</si>
  <si>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</si>
  <si>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</si>
  <si>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</si>
  <si>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</si>
  <si>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</si>
  <si>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</si>
  <si>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</si>
  <si>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</si>
  <si>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</si>
  <si>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</si>
  <si>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</si>
  <si>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</si>
  <si>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</si>
  <si>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</si>
  <si>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</si>
  <si>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</si>
  <si>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</si>
  <si>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</si>
  <si>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</si>
  <si>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</si>
  <si>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</si>
  <si>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</si>
  <si>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</si>
  <si>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</si>
  <si>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</si>
  <si>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</si>
  <si>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</si>
  <si>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</si>
  <si>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</si>
  <si>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</si>
  <si>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</si>
  <si>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</si>
  <si>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</si>
  <si>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</si>
  <si>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</si>
  <si>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</si>
  <si>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</si>
  <si>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</si>
  <si>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</si>
  <si>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</si>
  <si>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</si>
  <si>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</si>
  <si>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</si>
  <si>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</si>
  <si>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</si>
  <si>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</si>
  <si>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</si>
  <si>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</si>
  <si>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</si>
  <si>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</si>
  <si>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</si>
  <si>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</si>
  <si>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</si>
  <si>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</si>
  <si>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</si>
  <si>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</si>
  <si>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</si>
  <si>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</si>
  <si>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</si>
  <si>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</si>
  <si>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</si>
  <si>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</si>
  <si>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</si>
  <si>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</si>
  <si>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</si>
  <si>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</si>
  <si>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</si>
  <si>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</si>
  <si>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</si>
  <si>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</si>
  <si>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</si>
  <si>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</si>
  <si>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</si>
  <si>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</si>
  <si>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</si>
  <si>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</si>
  <si>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</si>
  <si>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</si>
  <si>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</si>
  <si>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</si>
  <si>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</si>
  <si>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</si>
  <si>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</si>
  <si>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</si>
  <si>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</si>
  <si>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</si>
  <si>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</si>
  <si>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</si>
  <si>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</si>
  <si>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</si>
  <si>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</si>
  <si>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</si>
  <si>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</si>
  <si>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</si>
  <si>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</si>
  <si>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</si>
  <si>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</si>
  <si>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</si>
  <si>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</si>
  <si>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</si>
  <si>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</si>
  <si>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</si>
  <si>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</si>
  <si>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</si>
  <si>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</si>
  <si>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</si>
  <si>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</si>
  <si>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</si>
  <si>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</si>
  <si>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</si>
  <si>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</si>
  <si>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</si>
  <si>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</si>
  <si>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</si>
  <si>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</si>
  <si>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</si>
  <si>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</si>
  <si>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</si>
  <si>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</si>
  <si>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</si>
  <si>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</si>
  <si>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</si>
  <si>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</si>
  <si>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</si>
  <si>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</si>
  <si>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</si>
  <si>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</si>
  <si>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</si>
  <si>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</si>
  <si>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</si>
  <si>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</si>
  <si>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</si>
  <si>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</si>
  <si>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</si>
  <si>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</si>
  <si>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</si>
  <si>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</si>
  <si>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</si>
  <si>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</si>
  <si>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</si>
  <si>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</si>
  <si>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</si>
  <si>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</si>
  <si>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</si>
  <si>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</si>
  <si>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</si>
  <si>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</si>
  <si>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</si>
  <si>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</si>
  <si>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</si>
  <si>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</si>
  <si>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</si>
  <si>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</si>
  <si>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</si>
  <si>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</si>
  <si>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</si>
  <si>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</si>
  <si>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</si>
  <si>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</si>
  <si>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</si>
  <si>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</si>
  <si>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</si>
  <si>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</si>
  <si>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</si>
  <si>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</si>
  <si>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</si>
  <si>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</si>
  <si>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</si>
  <si>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</si>
  <si>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</si>
  <si>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</si>
  <si>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</si>
  <si>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</si>
  <si>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</si>
  <si>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</si>
  <si>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</si>
  <si>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</si>
  <si>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</si>
  <si>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</si>
  <si>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</si>
  <si>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</si>
  <si>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</si>
  <si>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</si>
  <si>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</si>
  <si>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</si>
  <si>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</si>
  <si>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</si>
  <si>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</si>
  <si>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</si>
  <si>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</si>
  <si>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</si>
  <si>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</si>
  <si>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</si>
  <si>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</si>
  <si>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</si>
  <si>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</si>
  <si>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</si>
  <si>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</si>
  <si>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</si>
  <si>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</si>
  <si>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</si>
  <si>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</si>
  <si>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</si>
  <si>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</si>
  <si>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</si>
  <si>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</si>
  <si>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</si>
  <si>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</si>
  <si>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</si>
  <si>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</si>
  <si>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</si>
  <si>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</si>
  <si>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</si>
  <si>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</si>
  <si>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</si>
  <si>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</si>
  <si>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</si>
  <si>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</si>
  <si>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</si>
  <si>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</si>
  <si>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</si>
  <si>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</si>
  <si>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</si>
  <si>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</si>
  <si>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</si>
  <si>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</si>
  <si>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</si>
  <si>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</si>
  <si>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</si>
  <si>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</si>
  <si>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</si>
  <si>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</si>
  <si>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</si>
  <si>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</si>
  <si>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</si>
  <si>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</si>
  <si>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</si>
  <si>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</si>
  <si>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</si>
  <si>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</si>
  <si>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</si>
  <si>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</si>
  <si>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</si>
  <si>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</si>
  <si>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</si>
  <si>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</si>
  <si>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</si>
  <si>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</si>
  <si>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</si>
  <si>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</si>
  <si>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</si>
  <si>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</si>
  <si>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</si>
  <si>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</si>
  <si>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</si>
  <si>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</si>
  <si>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</si>
  <si>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</si>
  <si>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</si>
  <si>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</si>
  <si>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</si>
  <si>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</si>
  <si>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</si>
  <si>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</si>
  <si>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</si>
  <si>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</si>
  <si>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</si>
  <si>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</si>
  <si>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</si>
  <si>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</si>
  <si>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</si>
  <si>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</si>
  <si>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</si>
  <si>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</si>
  <si>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</si>
  <si>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</si>
  <si>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</si>
  <si>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</si>
  <si>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</si>
  <si>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</si>
  <si>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</si>
  <si>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</si>
  <si>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</si>
  <si>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</si>
  <si>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</si>
  <si>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</si>
  <si>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</si>
  <si>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</si>
  <si>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</si>
  <si>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</si>
  <si>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</si>
  <si>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</si>
  <si>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</si>
  <si>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</si>
  <si>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</si>
  <si>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</si>
  <si>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</si>
  <si>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</si>
  <si>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</si>
  <si>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</si>
  <si>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</si>
  <si>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</si>
  <si>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</si>
  <si>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</si>
  <si>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</si>
  <si>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</si>
  <si>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</si>
  <si>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</si>
  <si>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</si>
  <si>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</si>
  <si>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</si>
  <si>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</si>
  <si>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</si>
  <si>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</si>
  <si>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</si>
  <si>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</si>
  <si>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</si>
  <si>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</si>
  <si>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</si>
  <si>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</si>
  <si>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</si>
  <si>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</si>
  <si>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</si>
  <si>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</si>
  <si>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</si>
  <si>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</si>
  <si>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</si>
  <si>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</si>
  <si>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</si>
  <si>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</si>
  <si>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</si>
  <si>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</si>
  <si>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</si>
  <si>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</si>
  <si>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</si>
  <si>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</si>
  <si>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</si>
  <si>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</si>
  <si>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</si>
  <si>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</si>
  <si>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</si>
  <si>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</si>
  <si>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</si>
  <si>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</si>
  <si>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</si>
  <si>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</si>
  <si>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</si>
  <si>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</si>
  <si>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</si>
  <si>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</si>
  <si>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</si>
  <si>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</si>
  <si>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</si>
  <si>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</si>
  <si>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</si>
  <si>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</si>
  <si>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</si>
  <si>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</si>
  <si>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</si>
  <si>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</si>
  <si>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</si>
  <si>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</si>
  <si>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</si>
  <si>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</si>
  <si>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</si>
  <si>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</si>
  <si>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</si>
  <si>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</si>
  <si>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</si>
  <si>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</si>
  <si>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</si>
  <si>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</si>
  <si>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</si>
  <si>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</si>
  <si>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</si>
  <si>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</si>
  <si>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</si>
  <si>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</si>
  <si>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</si>
  <si>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</si>
  <si>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</si>
  <si>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</si>
  <si>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</si>
  <si>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</si>
  <si>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</si>
  <si>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</si>
  <si>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</si>
  <si>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</si>
  <si>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</si>
  <si>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</si>
  <si>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</si>
  <si>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</si>
  <si>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</si>
  <si>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</si>
  <si>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</si>
  <si>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</si>
  <si>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</si>
  <si>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</si>
  <si>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</si>
  <si>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</si>
  <si>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</si>
  <si>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</si>
  <si>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</si>
  <si>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</si>
  <si>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</si>
  <si>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</si>
  <si>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</si>
  <si>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</si>
  <si>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</si>
  <si>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</si>
  <si>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</si>
  <si>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</si>
  <si>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</si>
  <si>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</si>
  <si>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</si>
  <si>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</si>
  <si>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</si>
  <si>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</si>
  <si>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</si>
  <si>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</si>
  <si>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</si>
  <si>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</si>
  <si>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</si>
  <si>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</si>
  <si>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</si>
  <si>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</si>
  <si>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</si>
  <si>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</si>
  <si>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</si>
  <si>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</si>
  <si>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</si>
  <si>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</si>
  <si>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</si>
  <si>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</si>
  <si>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</si>
  <si>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</si>
  <si>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</si>
  <si>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</si>
  <si>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</si>
  <si>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</si>
  <si>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</si>
  <si>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</si>
  <si>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</si>
  <si>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</si>
  <si>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</si>
  <si>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</si>
  <si>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</si>
  <si>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</si>
  <si>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</si>
  <si>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</si>
  <si>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</si>
  <si>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</si>
  <si>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</si>
  <si>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</si>
  <si>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</si>
  <si>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</si>
  <si>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</si>
  <si>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</si>
  <si>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</si>
  <si>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</si>
  <si>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</si>
  <si>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</si>
  <si>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</si>
  <si>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</si>
  <si>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</si>
  <si>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</si>
  <si>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</si>
  <si>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</si>
  <si>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</si>
  <si>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</si>
  <si>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</si>
  <si>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</si>
  <si>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</si>
  <si>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</si>
  <si>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</si>
  <si>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</si>
  <si>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</si>
  <si>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</si>
  <si>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</si>
  <si>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</si>
  <si>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</si>
  <si>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</si>
  <si>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</si>
  <si>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</si>
  <si>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</si>
  <si>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</si>
  <si>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</si>
  <si>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</si>
  <si>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</si>
  <si>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</si>
  <si>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</si>
  <si>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</si>
  <si>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</si>
  <si>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</si>
  <si>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</si>
  <si>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</si>
  <si>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</si>
  <si>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</si>
  <si>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</si>
  <si>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</si>
  <si>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</si>
  <si>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</si>
  <si>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</si>
  <si>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</si>
  <si>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</si>
  <si>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</si>
  <si>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</si>
  <si>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</si>
  <si>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</si>
  <si>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</si>
  <si>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</si>
  <si>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</si>
  <si>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</si>
  <si>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</si>
  <si>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</si>
  <si>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</si>
  <si>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</si>
  <si>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</si>
  <si>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</si>
  <si>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</si>
  <si>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</si>
  <si>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</si>
  <si>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</si>
  <si>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</si>
  <si>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</si>
  <si>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</si>
  <si>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</si>
  <si>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</si>
  <si>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</si>
  <si>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</si>
  <si>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</si>
  <si>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</si>
  <si>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</si>
  <si>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</si>
  <si>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</si>
  <si>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</si>
  <si>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</si>
  <si>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</si>
  <si>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</si>
  <si>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</si>
  <si>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</si>
  <si>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</si>
  <si>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</si>
  <si>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</si>
  <si>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</si>
  <si>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</si>
  <si>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</si>
  <si>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</si>
  <si>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</si>
  <si>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</si>
  <si>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</si>
  <si>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</si>
  <si>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</si>
  <si>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</si>
  <si>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</si>
  <si>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</si>
  <si>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</si>
  <si>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</si>
  <si>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</si>
  <si>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</si>
  <si>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</si>
  <si>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</si>
  <si>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</si>
  <si>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</si>
  <si>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</si>
  <si>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</si>
  <si>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</si>
  <si>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</si>
  <si>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</si>
  <si>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</si>
  <si>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</si>
  <si>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</si>
  <si>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</si>
  <si>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</si>
  <si>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</si>
  <si>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</si>
  <si>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</si>
  <si>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</si>
  <si>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</si>
  <si>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</si>
  <si>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</si>
  <si>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</si>
  <si>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</si>
  <si>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</si>
  <si>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</si>
  <si>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</si>
  <si>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</si>
  <si>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</si>
  <si>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</si>
  <si>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</si>
  <si>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</si>
  <si>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</si>
  <si>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</si>
  <si>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</si>
  <si>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</si>
  <si>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</si>
  <si>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</si>
  <si>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</si>
  <si>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</si>
  <si>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</si>
  <si>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</si>
  <si>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</si>
  <si>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</si>
  <si>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</si>
  <si>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</si>
  <si>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</si>
  <si>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</si>
  <si>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</si>
  <si>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</si>
  <si>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</si>
  <si>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</si>
  <si>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</si>
  <si>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</si>
  <si>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</si>
  <si>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</si>
  <si>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</si>
  <si>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</si>
  <si>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</si>
  <si>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</si>
  <si>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</si>
  <si>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</si>
  <si>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</si>
  <si>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</si>
  <si>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</si>
  <si>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</si>
  <si>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</si>
  <si>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</si>
  <si>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</si>
  <si>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</si>
  <si>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</si>
  <si>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</si>
  <si>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</si>
  <si>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</si>
  <si>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</si>
  <si>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</si>
  <si>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</si>
  <si>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</si>
  <si>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</si>
  <si>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</si>
  <si>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</si>
  <si>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</si>
  <si>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</si>
  <si>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</si>
  <si>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</si>
  <si>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</si>
  <si>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</si>
  <si>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</si>
  <si>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</si>
  <si>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</si>
  <si>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</si>
  <si>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</si>
  <si>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</si>
  <si>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</si>
  <si>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</si>
  <si>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</si>
  <si>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</si>
  <si>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</si>
  <si>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</si>
  <si>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</si>
  <si>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</si>
  <si>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</si>
  <si>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</si>
  <si>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</si>
  <si>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</si>
  <si>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</si>
  <si>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</si>
  <si>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</si>
  <si>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</si>
  <si>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</si>
  <si>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</si>
  <si>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</si>
  <si>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</si>
  <si>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</si>
  <si>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</si>
  <si>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</si>
  <si>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</si>
  <si>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</si>
  <si>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</si>
  <si>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</si>
  <si>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</si>
  <si>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</si>
  <si>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</si>
  <si>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</si>
  <si>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</si>
  <si>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</si>
  <si>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</si>
  <si>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</si>
  <si>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</si>
  <si>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</si>
  <si>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</si>
  <si>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</si>
  <si>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</si>
  <si>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</si>
  <si>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</si>
  <si>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</si>
  <si>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</si>
  <si>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</si>
  <si>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</si>
  <si>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</si>
  <si>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</si>
  <si>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</si>
  <si>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</si>
  <si>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</si>
  <si>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</si>
  <si>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</si>
  <si>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</si>
  <si>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</si>
  <si>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</si>
  <si>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</si>
  <si>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</si>
  <si>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</si>
  <si>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</si>
  <si>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</si>
  <si>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</si>
  <si>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</si>
  <si>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</si>
  <si>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</si>
  <si>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</si>
  <si>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</si>
  <si>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</si>
  <si>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</si>
  <si>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</si>
  <si>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</si>
  <si>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</si>
  <si>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</si>
  <si>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</si>
  <si>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</si>
  <si>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</si>
  <si>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</si>
  <si>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</si>
  <si>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</si>
  <si>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</si>
  <si>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</si>
  <si>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</si>
  <si>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</si>
  <si>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</si>
  <si>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</si>
  <si>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</si>
  <si>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</si>
  <si>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</si>
  <si>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</si>
  <si>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</si>
  <si>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</si>
  <si>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</si>
  <si>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</si>
  <si>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</si>
  <si>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</si>
  <si>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</si>
  <si>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</si>
  <si>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</si>
  <si>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</si>
  <si>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</si>
  <si>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</si>
  <si>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</si>
  <si>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</si>
  <si>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</si>
  <si>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</si>
  <si>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</si>
  <si>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</si>
  <si>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</si>
  <si>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</si>
  <si>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</si>
  <si>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</si>
  <si>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</si>
  <si>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</si>
  <si>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</si>
  <si>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</si>
  <si>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</si>
  <si>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</si>
  <si>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</si>
  <si>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</si>
  <si>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</si>
  <si>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</si>
  <si>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</si>
  <si>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</si>
  <si>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</si>
  <si>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</si>
  <si>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</si>
  <si>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</si>
  <si>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</si>
  <si>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</si>
  <si>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</si>
  <si>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</si>
  <si>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</si>
  <si>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</si>
  <si>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</si>
  <si>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</si>
  <si>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</si>
  <si>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</si>
  <si>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</si>
  <si>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</si>
  <si>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</si>
  <si>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</si>
  <si>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</si>
  <si>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</si>
  <si>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</si>
  <si>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</si>
  <si>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</si>
  <si>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</si>
  <si>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</si>
  <si>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</si>
  <si>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</si>
  <si>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</si>
  <si>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</si>
  <si>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</si>
  <si>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</si>
  <si>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</si>
  <si>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</si>
  <si>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</si>
  <si>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</si>
  <si>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</si>
  <si>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</si>
  <si>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</si>
  <si>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</si>
  <si>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</si>
  <si>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</si>
  <si>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</si>
  <si>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</si>
  <si>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</si>
  <si>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</si>
  <si>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</si>
  <si>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</si>
  <si>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</si>
  <si>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</si>
  <si>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</si>
  <si>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</si>
  <si>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</si>
  <si>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</si>
  <si>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</si>
  <si>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</si>
  <si>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</si>
  <si>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</si>
  <si>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</si>
  <si>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</si>
  <si>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</si>
  <si>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</si>
  <si>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</si>
  <si>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</si>
  <si>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</si>
  <si>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</si>
  <si>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</si>
  <si>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</si>
  <si>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</si>
  <si>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</si>
  <si>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</si>
  <si>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</si>
  <si>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</si>
  <si>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</si>
  <si>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</si>
  <si>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</si>
  <si>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</si>
  <si>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</si>
  <si>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</si>
  <si>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</si>
  <si>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</si>
  <si>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</si>
  <si>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</si>
  <si>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</si>
  <si>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</si>
  <si>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</si>
  <si>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</si>
  <si>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</si>
  <si>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</si>
  <si>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</si>
  <si>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</si>
  <si>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</si>
  <si>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</si>
  <si>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</si>
  <si>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</si>
  <si>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</si>
  <si>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</si>
  <si>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</si>
  <si>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</si>
  <si>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</si>
  <si>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</si>
  <si>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</si>
  <si>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</si>
  <si>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</si>
  <si>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</si>
  <si>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</si>
  <si>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</si>
  <si>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</si>
  <si>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</si>
  <si>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</si>
  <si>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</si>
  <si>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</si>
  <si>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</si>
  <si>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</si>
  <si>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</si>
  <si>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</si>
  <si>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</si>
  <si>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</si>
  <si>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</si>
  <si>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</si>
  <si>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</si>
  <si>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</si>
  <si>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</si>
  <si>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</si>
  <si>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</si>
  <si>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</si>
  <si>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</si>
  <si>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</si>
  <si>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</si>
  <si>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</si>
  <si>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</si>
  <si>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</si>
  <si>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</si>
  <si>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</si>
  <si>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</si>
  <si>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</si>
  <si>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</si>
  <si>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</si>
  <si>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</si>
  <si>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</si>
  <si>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</si>
  <si>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</si>
  <si>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</si>
  <si>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</si>
  <si>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</si>
  <si>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</si>
  <si>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</si>
  <si>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</si>
  <si>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</si>
  <si>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</si>
  <si>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</si>
  <si>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</si>
  <si>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</si>
  <si>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</si>
  <si>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</si>
  <si>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</si>
  <si>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</si>
  <si>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</si>
  <si>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</si>
  <si>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</si>
  <si>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</si>
  <si>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</si>
  <si>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</si>
  <si>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</si>
  <si>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</si>
  <si>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</si>
  <si>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</si>
  <si>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</si>
  <si>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</si>
  <si>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</si>
  <si>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</si>
  <si>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</si>
  <si>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</si>
  <si>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</si>
  <si>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</si>
  <si>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</si>
  <si>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</si>
  <si>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</si>
  <si>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</si>
  <si>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</si>
  <si>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</si>
  <si>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</si>
  <si>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</si>
  <si>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</si>
  <si>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</si>
  <si>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</si>
  <si>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</si>
  <si>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</si>
  <si>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</si>
  <si>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</si>
  <si>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</si>
  <si>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</si>
  <si>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</si>
  <si>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</si>
  <si>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</si>
  <si>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</si>
  <si>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</si>
  <si>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</si>
  <si>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</si>
  <si>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</si>
  <si>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</si>
  <si>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</si>
  <si>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</si>
  <si>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</si>
  <si>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</si>
  <si>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</si>
  <si>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</si>
  <si>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</si>
  <si>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</si>
  <si>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</si>
  <si>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</si>
  <si>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</si>
  <si>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</si>
  <si>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</si>
  <si>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</si>
  <si>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</si>
  <si>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</si>
  <si>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</si>
  <si>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</si>
  <si>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</si>
  <si>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</si>
  <si>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</si>
  <si>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</si>
  <si>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</si>
  <si>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</si>
  <si>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</si>
  <si>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</si>
  <si>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</si>
  <si>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</si>
  <si>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</si>
  <si>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</si>
  <si>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</si>
  <si>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</si>
  <si>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</si>
  <si>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</si>
  <si>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</si>
  <si>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</si>
  <si>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</si>
  <si>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</si>
  <si>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</si>
  <si>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</si>
  <si>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</si>
  <si>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</si>
  <si>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</si>
  <si>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</si>
  <si>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</si>
  <si>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</si>
  <si>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</si>
  <si>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</si>
  <si>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</si>
  <si>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</si>
  <si>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</si>
  <si>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</si>
  <si>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</si>
  <si>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</si>
  <si>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</si>
  <si>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</si>
  <si>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</si>
  <si>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</si>
  <si>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</si>
  <si>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</si>
  <si>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</si>
  <si>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</si>
  <si>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</si>
  <si>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</si>
  <si>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</si>
  <si>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</si>
  <si>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</si>
  <si>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</si>
  <si>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</si>
  <si>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</si>
  <si>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</si>
  <si>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</si>
  <si>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</si>
  <si>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</si>
  <si>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</si>
  <si>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</si>
  <si>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</si>
  <si>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</si>
  <si>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</si>
  <si>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</si>
  <si>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</si>
  <si>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</si>
  <si>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</si>
  <si>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</si>
  <si>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</si>
  <si>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</si>
  <si>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</si>
  <si>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</si>
  <si>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</si>
  <si>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</si>
  <si>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</si>
  <si>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</si>
  <si>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</si>
  <si>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</si>
  <si>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</si>
  <si>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</si>
  <si>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</si>
  <si>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</si>
  <si>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</si>
  <si>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</si>
  <si>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</si>
  <si>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</si>
  <si>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</si>
  <si>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</si>
  <si>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</si>
  <si>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</si>
  <si>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</si>
  <si>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</si>
  <si>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</si>
  <si>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</si>
  <si>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</si>
  <si>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</si>
  <si>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</si>
  <si>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</si>
  <si>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</si>
  <si>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</si>
  <si>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</si>
  <si>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</si>
  <si>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</si>
  <si>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</si>
  <si>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</si>
  <si>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</si>
  <si>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</si>
  <si>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</si>
  <si>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</si>
  <si>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</si>
  <si>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</si>
  <si>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</si>
  <si>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</si>
  <si>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</si>
  <si>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</si>
  <si>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</si>
  <si>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</si>
  <si>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</si>
  <si>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</si>
  <si>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</si>
  <si>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</si>
  <si>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</si>
  <si>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</si>
  <si>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</si>
  <si>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</si>
  <si>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</si>
  <si>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</si>
  <si>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</si>
  <si>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</si>
  <si>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</si>
  <si>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</si>
  <si>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</si>
  <si>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</si>
  <si>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</si>
  <si>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</si>
  <si>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</si>
  <si>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</si>
  <si>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</si>
  <si>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</si>
  <si>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</si>
  <si>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</si>
  <si>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</si>
  <si>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</si>
  <si>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</si>
  <si>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</si>
  <si>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</si>
  <si>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</si>
  <si>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</si>
  <si>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</si>
  <si>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</si>
  <si>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</si>
  <si>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</si>
  <si>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</si>
  <si>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</si>
  <si>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</si>
  <si>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</si>
  <si>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</si>
  <si>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</si>
  <si>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</si>
  <si>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</si>
  <si>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</si>
  <si>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</si>
  <si>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</si>
  <si>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</si>
  <si>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</si>
  <si>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</si>
  <si>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</si>
  <si>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</si>
  <si>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</si>
  <si>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</si>
  <si>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</si>
  <si>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</si>
  <si>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</si>
  <si>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</si>
  <si>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</si>
  <si>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</si>
  <si>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</si>
  <si>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</si>
  <si>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</si>
  <si>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</si>
  <si>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</si>
  <si>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</si>
  <si>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</si>
  <si>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</si>
  <si>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</si>
  <si>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</si>
  <si>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</si>
  <si>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</si>
  <si>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</si>
  <si>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</si>
  <si>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</si>
  <si>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</si>
  <si>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</si>
  <si>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</si>
  <si>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</si>
  <si>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</si>
  <si>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</si>
  <si>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</si>
  <si>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</si>
  <si>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</si>
  <si>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</si>
  <si>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</si>
  <si>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</si>
  <si>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</si>
  <si>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</si>
  <si>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</si>
  <si>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</si>
  <si>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</si>
  <si>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</si>
  <si>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</si>
  <si>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</si>
  <si>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</si>
  <si>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</si>
  <si>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</si>
  <si>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</si>
  <si>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</si>
  <si>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</si>
  <si>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</si>
  <si>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</si>
  <si>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</si>
  <si>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</si>
  <si>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</si>
  <si>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</si>
  <si>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</si>
  <si>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</si>
  <si>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</si>
  <si>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</si>
  <si>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</si>
  <si>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</si>
  <si>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</si>
  <si>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</si>
  <si>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</si>
  <si>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</si>
  <si>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</si>
  <si>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</si>
  <si>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</si>
  <si>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</si>
  <si>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</si>
  <si>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</si>
  <si>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</si>
  <si>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</si>
  <si>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</si>
  <si>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</si>
  <si>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</si>
  <si>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</si>
  <si>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</si>
  <si>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</si>
  <si>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</si>
  <si>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</si>
  <si>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</si>
  <si>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</si>
  <si>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</si>
  <si>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</si>
  <si>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</si>
  <si>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</si>
  <si>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</si>
  <si>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</si>
  <si>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</si>
  <si>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</si>
  <si>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</si>
  <si>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</si>
  <si>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</si>
  <si>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</si>
  <si>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</si>
  <si>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</si>
  <si>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</si>
  <si>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</si>
  <si>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</si>
  <si>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</si>
  <si>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</si>
  <si>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</si>
  <si>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</si>
  <si>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</si>
  <si>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</si>
  <si>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</si>
  <si>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</si>
  <si>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</si>
  <si>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</si>
  <si>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</si>
  <si>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</si>
  <si>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</si>
  <si>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</si>
  <si>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</si>
  <si>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</si>
  <si>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</si>
  <si>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</si>
  <si>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</si>
  <si>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</si>
  <si>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</si>
  <si>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</si>
  <si>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</si>
  <si>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</si>
  <si>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</si>
  <si>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</si>
  <si>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</si>
  <si>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</si>
  <si>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</si>
  <si>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</si>
  <si>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</si>
  <si>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</si>
  <si>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</si>
  <si>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</si>
  <si>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</si>
  <si>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</si>
  <si>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</si>
  <si>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</si>
  <si>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</si>
  <si>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</si>
  <si>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</si>
  <si>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</si>
  <si>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</si>
  <si>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</si>
  <si>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</si>
  <si>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</si>
  <si>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</si>
  <si>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</si>
  <si>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</si>
  <si>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</si>
  <si>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</si>
  <si>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</si>
  <si>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</si>
  <si>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</si>
  <si>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</si>
  <si>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</si>
  <si>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</si>
  <si>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</si>
  <si>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</si>
  <si>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</si>
  <si>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</si>
  <si>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</si>
  <si>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</si>
  <si>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</si>
  <si>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</si>
  <si>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</si>
  <si>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</si>
  <si>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</si>
  <si>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</si>
  <si>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</si>
  <si>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</si>
  <si>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</si>
  <si>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</si>
  <si>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</si>
  <si>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</si>
  <si>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</si>
  <si>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</si>
  <si>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</si>
  <si>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</si>
  <si>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</si>
  <si>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</si>
  <si>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</si>
  <si>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</si>
  <si>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</si>
  <si>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</si>
  <si>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</si>
  <si>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</si>
  <si>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</si>
  <si>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</si>
  <si>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</si>
  <si>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</si>
  <si>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</si>
  <si>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</si>
  <si>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</si>
  <si>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</si>
  <si>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</si>
  <si>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</si>
  <si>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</si>
  <si>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</si>
  <si>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</si>
  <si>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</si>
  <si>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</si>
  <si>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</si>
  <si>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</si>
  <si>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</si>
  <si>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</si>
  <si>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</si>
  <si>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</si>
  <si>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</si>
  <si>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</si>
  <si>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</si>
  <si>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</si>
  <si>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</si>
  <si>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</si>
  <si>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</si>
  <si>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</si>
  <si>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</si>
  <si>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</si>
  <si>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</si>
  <si>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</si>
  <si>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</si>
  <si>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</si>
  <si>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</si>
  <si>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</si>
  <si>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</si>
  <si>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</si>
  <si>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</si>
  <si>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</si>
  <si>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</si>
  <si>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</si>
  <si>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</si>
  <si>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</si>
  <si>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</si>
  <si>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</si>
  <si>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</si>
  <si>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</si>
  <si>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</si>
  <si>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</si>
  <si>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</si>
  <si>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</si>
  <si>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</si>
  <si>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</si>
  <si>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</si>
  <si>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</si>
  <si>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</si>
  <si>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</si>
  <si>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</si>
  <si>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</si>
  <si>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</si>
  <si>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</si>
  <si>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</si>
  <si>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</si>
  <si>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</si>
  <si>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</si>
  <si>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</si>
  <si>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</si>
  <si>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</si>
  <si>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</si>
  <si>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</si>
  <si>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</si>
  <si>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</si>
  <si>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</si>
  <si>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</si>
  <si>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</si>
  <si>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</si>
  <si>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</si>
  <si>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</si>
  <si>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</si>
  <si>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</si>
  <si>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</si>
  <si>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</si>
  <si>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</si>
  <si>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</si>
  <si>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</si>
  <si>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</si>
  <si>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</si>
  <si>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</si>
  <si>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</si>
  <si>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</si>
  <si>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</si>
  <si>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</si>
  <si>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</si>
  <si>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</si>
  <si>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</si>
  <si>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</si>
  <si>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</si>
  <si>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</si>
  <si>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</si>
  <si>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</si>
  <si>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</si>
  <si>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</si>
  <si>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</si>
  <si>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</si>
  <si>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</si>
  <si>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</si>
  <si>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</si>
  <si>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</si>
  <si>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</si>
  <si>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</si>
  <si>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</si>
  <si>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</si>
  <si>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</si>
  <si>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</si>
  <si>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</si>
  <si>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</si>
  <si>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</si>
  <si>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</si>
  <si>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</si>
  <si>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</si>
  <si>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</si>
  <si>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</si>
  <si>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</si>
  <si>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</si>
  <si>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</si>
  <si>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</si>
  <si>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</si>
  <si>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</si>
  <si>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</si>
  <si>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</si>
  <si>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</si>
  <si>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</si>
  <si>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</si>
  <si>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</si>
  <si>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</si>
  <si>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</si>
  <si>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</si>
  <si>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</si>
  <si>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</si>
  <si>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</si>
  <si>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</si>
  <si>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</si>
  <si>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</si>
  <si>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</si>
  <si>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</si>
  <si>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</si>
  <si>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</si>
  <si>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</si>
  <si>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</si>
  <si>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</si>
  <si>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</si>
  <si>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</si>
  <si>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</si>
  <si>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</si>
  <si>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</si>
  <si>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</si>
  <si>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</si>
  <si>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</si>
  <si>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</si>
  <si>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</si>
  <si>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</si>
  <si>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</si>
  <si>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</si>
  <si>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</si>
  <si>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</si>
  <si>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</si>
  <si>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</si>
  <si>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</si>
  <si>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</si>
  <si>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</si>
  <si>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</si>
  <si>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</si>
  <si>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</si>
  <si>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</si>
  <si>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</si>
  <si>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</si>
  <si>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</si>
  <si>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</si>
  <si>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</si>
  <si>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</si>
  <si>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</si>
  <si>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</si>
  <si>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</si>
  <si>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</si>
  <si>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</si>
  <si>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</si>
  <si>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</si>
  <si>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</si>
  <si>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</si>
  <si>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</si>
  <si>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</si>
  <si>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</si>
  <si>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</si>
  <si>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</si>
  <si>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</si>
  <si>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</si>
  <si>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</si>
  <si>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</si>
  <si>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</si>
  <si>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</si>
  <si>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</si>
  <si>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</si>
  <si>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</si>
  <si>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</si>
  <si>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</si>
  <si>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</si>
  <si>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</si>
  <si>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</si>
  <si>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</si>
  <si>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</si>
  <si>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</si>
  <si>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</si>
  <si>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</si>
  <si>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</si>
  <si>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</si>
  <si>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</si>
  <si>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</si>
  <si>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</si>
  <si>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</si>
  <si>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</si>
  <si>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</si>
  <si>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</si>
  <si>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</si>
  <si>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</si>
  <si>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</si>
  <si>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</si>
  <si>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</si>
  <si>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</si>
  <si>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</si>
  <si>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</si>
  <si>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</si>
  <si>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</si>
  <si>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</si>
  <si>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</si>
  <si>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</si>
  <si>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</si>
  <si>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</si>
  <si>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</si>
  <si>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</si>
  <si>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</si>
  <si>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</si>
  <si>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</si>
  <si>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</si>
  <si>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</si>
  <si>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</si>
  <si>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</si>
  <si>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</si>
  <si>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</si>
  <si>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</si>
  <si>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</si>
  <si>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</si>
  <si>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</si>
  <si>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</si>
  <si>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</si>
  <si>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</si>
  <si>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</si>
  <si>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</si>
  <si>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</si>
  <si>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</si>
  <si>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</si>
  <si>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</si>
  <si>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</si>
  <si>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</si>
  <si>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</si>
  <si>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</si>
  <si>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</si>
  <si>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</si>
  <si>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</si>
  <si>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</si>
  <si>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</si>
  <si>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</si>
  <si>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</si>
  <si>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</si>
  <si>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</si>
  <si>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</si>
  <si>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</si>
  <si>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</si>
  <si>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</si>
  <si>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</si>
  <si>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</si>
  <si>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</si>
  <si>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</si>
  <si>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</si>
  <si>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</si>
  <si>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</si>
  <si>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</si>
  <si>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</si>
  <si>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</si>
  <si>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</si>
  <si>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</si>
  <si>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</si>
  <si>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</si>
  <si>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</si>
  <si>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</si>
  <si>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</si>
  <si>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</si>
  <si>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</si>
  <si>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</si>
  <si>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</si>
  <si>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</si>
  <si>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</si>
  <si>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</si>
  <si>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</si>
  <si>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</si>
  <si>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</si>
  <si>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</si>
  <si>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</si>
  <si>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</si>
  <si>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</si>
  <si>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</si>
  <si>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</si>
  <si>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</si>
  <si>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</si>
  <si>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</si>
  <si>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</si>
  <si>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</si>
  <si>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</si>
  <si>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</si>
  <si>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</si>
  <si>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</si>
  <si>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</si>
  <si>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</si>
  <si>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</si>
  <si>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</si>
  <si>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</si>
  <si>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</si>
  <si>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</si>
  <si>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</si>
  <si>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</si>
  <si>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</si>
  <si>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</si>
  <si>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</si>
  <si>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</si>
  <si>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</si>
  <si>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</si>
  <si>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</si>
  <si>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</si>
  <si>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</si>
  <si>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</si>
  <si>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</si>
  <si>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</si>
  <si>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</si>
  <si>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</si>
  <si>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</si>
  <si>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</si>
  <si>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</si>
  <si>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</si>
  <si>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</si>
  <si>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</si>
  <si>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</si>
  <si>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</si>
  <si>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</si>
  <si>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</si>
  <si>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</si>
  <si>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</si>
  <si>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</si>
  <si>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</si>
  <si>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</si>
  <si>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</si>
  <si>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</si>
  <si>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</si>
  <si>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</si>
  <si>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</si>
  <si>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</si>
  <si>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</si>
  <si>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</si>
  <si>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</si>
  <si>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</si>
  <si>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</si>
  <si>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</si>
  <si>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</si>
  <si>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</si>
  <si>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</si>
  <si>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</si>
  <si>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</si>
  <si>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</si>
  <si>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</si>
  <si>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</si>
  <si>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</si>
  <si>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</si>
  <si>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</si>
  <si>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</si>
  <si>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</si>
  <si>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</si>
  <si>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</si>
  <si>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</si>
  <si>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</si>
  <si>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</si>
  <si>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</si>
  <si>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</si>
  <si>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</si>
  <si>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</si>
  <si>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</si>
  <si>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</si>
  <si>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</si>
  <si>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</si>
  <si>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</si>
  <si>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</si>
  <si>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</si>
  <si>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</si>
  <si>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</si>
  <si>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</si>
  <si>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</si>
  <si>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</si>
  <si>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</si>
  <si>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</si>
  <si>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</si>
  <si>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</si>
  <si>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</si>
  <si>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</si>
  <si>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</si>
  <si>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</si>
  <si>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</si>
  <si>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</si>
  <si>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</si>
  <si>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</si>
  <si>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</si>
  <si>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</si>
  <si>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</si>
  <si>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</si>
  <si>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</si>
  <si>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</si>
  <si>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</si>
  <si>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</si>
  <si>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</si>
  <si>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</si>
  <si>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</si>
  <si>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</si>
  <si>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</si>
  <si>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</si>
  <si>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</si>
  <si>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</si>
  <si>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</si>
  <si>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</si>
  <si>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</si>
  <si>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</si>
  <si>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</si>
  <si>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</si>
  <si>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</si>
  <si>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</si>
  <si>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</si>
  <si>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</si>
  <si>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</si>
  <si>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</si>
  <si>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</si>
  <si>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</si>
  <si>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</si>
  <si>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</si>
  <si>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</si>
  <si>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</si>
  <si>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</si>
  <si>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</si>
  <si>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</si>
  <si>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</si>
  <si>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</si>
  <si>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</si>
  <si>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</si>
  <si>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</si>
  <si>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</si>
  <si>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</si>
  <si>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</si>
  <si>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</si>
  <si>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</si>
  <si>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</si>
  <si>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</si>
  <si>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</si>
  <si>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</si>
  <si>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</si>
  <si>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</si>
  <si>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</si>
  <si>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</si>
  <si>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</si>
  <si>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</si>
  <si>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</si>
  <si>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</si>
  <si>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</si>
  <si>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</si>
  <si>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</si>
  <si>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</si>
  <si>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</si>
  <si>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</si>
  <si>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</si>
  <si>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</si>
  <si>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</si>
  <si>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</si>
  <si>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</si>
  <si>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</si>
  <si>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</si>
  <si>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</si>
  <si>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</si>
  <si>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</si>
  <si>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</si>
  <si>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</si>
  <si>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</si>
  <si>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</si>
  <si>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</si>
  <si>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</si>
  <si>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</si>
  <si>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</si>
  <si>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</si>
  <si>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</si>
  <si>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</si>
  <si>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</si>
  <si>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</si>
  <si>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</si>
  <si>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</si>
  <si>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</si>
  <si>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</si>
  <si>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</si>
  <si>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</si>
  <si>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</si>
  <si>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</si>
  <si>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</si>
  <si>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</si>
  <si>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</si>
  <si>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</si>
  <si>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</si>
  <si>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</si>
  <si>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</si>
  <si>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</si>
  <si>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</si>
  <si>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</si>
  <si>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</si>
  <si>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</si>
  <si>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</si>
  <si>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</si>
  <si>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</si>
  <si>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</si>
  <si>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</si>
  <si>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</si>
  <si>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</si>
  <si>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</si>
  <si>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</si>
  <si>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</si>
  <si>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</si>
  <si>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</si>
  <si>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</si>
  <si>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</si>
  <si>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</si>
  <si>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</si>
  <si>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</si>
  <si>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</si>
  <si>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</si>
  <si>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</si>
  <si>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</si>
  <si>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</si>
  <si>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</si>
  <si>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</si>
  <si>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</si>
  <si>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</si>
  <si>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</si>
  <si>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</si>
  <si>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</si>
  <si>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</si>
  <si>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</si>
  <si>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</si>
  <si>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</si>
  <si>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</si>
  <si>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</si>
  <si>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</si>
  <si>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</si>
  <si>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</si>
  <si>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</si>
  <si>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</si>
  <si>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</si>
  <si>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</si>
  <si>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</si>
  <si>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</si>
  <si>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</si>
  <si>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</si>
  <si>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</si>
  <si>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</si>
  <si>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</si>
  <si>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</si>
  <si>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</si>
  <si>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</si>
  <si>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</si>
  <si>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</si>
  <si>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</si>
  <si>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</si>
  <si>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</si>
  <si>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</si>
  <si>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</si>
  <si>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</si>
  <si>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</si>
  <si>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</si>
  <si>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</si>
  <si>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</si>
  <si>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</si>
  <si>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</si>
  <si>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</si>
  <si>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</si>
  <si>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</si>
  <si>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</si>
  <si>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</si>
  <si>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</si>
  <si>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</si>
  <si>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</si>
  <si>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</si>
  <si>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</si>
  <si>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</si>
  <si>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</si>
  <si>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</si>
  <si>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</si>
  <si>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</si>
  <si>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</si>
  <si>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</si>
  <si>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</si>
  <si>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</si>
  <si>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</si>
  <si>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</si>
  <si>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</si>
  <si>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</si>
  <si>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</si>
  <si>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</si>
  <si>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</si>
  <si>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</si>
  <si>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</si>
  <si>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</si>
  <si>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</si>
  <si>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</si>
  <si>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</si>
  <si>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</si>
  <si>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</si>
  <si>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</si>
  <si>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</si>
  <si>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</si>
  <si>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</si>
  <si>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</si>
  <si>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</si>
  <si>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</si>
  <si>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</si>
  <si>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</si>
  <si>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</si>
  <si>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</si>
  <si>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</si>
  <si>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</si>
  <si>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</si>
  <si>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</si>
  <si>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</si>
  <si>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</si>
  <si>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</si>
  <si>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</si>
  <si>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</si>
  <si>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</si>
  <si>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</si>
  <si>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</si>
  <si>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</si>
  <si>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</si>
  <si>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</si>
  <si>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</si>
  <si>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</si>
  <si>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</si>
  <si>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</si>
  <si>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</si>
  <si>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</si>
  <si>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</si>
  <si>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</si>
  <si>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</si>
  <si>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</si>
  <si>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</si>
  <si>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</si>
  <si>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</si>
  <si>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</si>
  <si>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</si>
  <si>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</si>
  <si>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</si>
  <si>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</si>
  <si>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</si>
  <si>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</si>
  <si>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</si>
  <si>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</si>
  <si>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</si>
  <si>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</si>
  <si>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</si>
  <si>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</si>
  <si>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</si>
  <si>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</si>
  <si>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</si>
  <si>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</si>
  <si>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</si>
  <si>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</si>
  <si>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</si>
  <si>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</si>
  <si>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</si>
  <si>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</si>
  <si>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</si>
  <si>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</si>
  <si>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</si>
  <si>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</si>
  <si>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</si>
  <si>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</si>
  <si>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</si>
  <si>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</si>
  <si>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</si>
  <si>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</si>
  <si>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</si>
  <si>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</si>
  <si>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</si>
  <si>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</si>
  <si>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</si>
  <si>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</si>
  <si>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</si>
  <si>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</si>
  <si>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</si>
  <si>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</si>
  <si>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</si>
  <si>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</si>
  <si>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</si>
  <si>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</si>
  <si>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</si>
  <si>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</si>
  <si>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</si>
  <si>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</si>
  <si>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</si>
  <si>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</si>
  <si>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</si>
  <si>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</si>
  <si>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</si>
  <si>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</si>
  <si>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</si>
  <si>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</si>
  <si>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</si>
  <si>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</si>
  <si>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</si>
  <si>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</si>
  <si>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</si>
  <si>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</si>
  <si>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</si>
  <si>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</si>
  <si>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</si>
  <si>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</si>
  <si>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</si>
  <si>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</si>
  <si>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</si>
  <si>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</si>
  <si>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</si>
  <si>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</si>
  <si>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</si>
  <si>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</si>
  <si>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</si>
  <si>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</si>
  <si>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</si>
  <si>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</si>
  <si>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</si>
  <si>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</si>
  <si>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</si>
  <si>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</si>
  <si>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</si>
  <si>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</si>
  <si>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</si>
  <si>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</si>
  <si>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</si>
  <si>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</si>
  <si>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</si>
  <si>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</si>
  <si>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</si>
  <si>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</si>
  <si>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</si>
  <si>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</si>
  <si>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</si>
  <si>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</si>
  <si>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</si>
  <si>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</si>
  <si>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</si>
  <si>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</si>
  <si>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</si>
  <si>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</si>
  <si>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</si>
  <si>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</si>
  <si>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</si>
  <si>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</si>
  <si>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</si>
  <si>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</si>
  <si>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</si>
  <si>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</si>
  <si>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</si>
  <si>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</si>
  <si>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</si>
  <si>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</si>
  <si>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</si>
  <si>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</si>
  <si>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</si>
  <si>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</si>
  <si>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</si>
  <si>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</si>
  <si>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</si>
  <si>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</si>
  <si>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</si>
  <si>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</si>
  <si>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</si>
  <si>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</si>
  <si>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</si>
  <si>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</si>
  <si>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</si>
  <si>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</si>
  <si>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</si>
  <si>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</si>
  <si>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</si>
  <si>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</si>
  <si>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</si>
  <si>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</si>
  <si>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</si>
  <si>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</si>
  <si>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</si>
  <si>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</si>
  <si>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</si>
  <si>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</si>
  <si>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</si>
  <si>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</si>
  <si>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</si>
  <si>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</si>
  <si>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</si>
  <si>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</si>
  <si>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</si>
  <si>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</si>
  <si>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</si>
  <si>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</si>
  <si>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</si>
  <si>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</si>
  <si>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</si>
  <si>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</si>
  <si>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</si>
  <si>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</si>
  <si>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</si>
  <si>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</si>
  <si>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</si>
  <si>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</si>
  <si>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</si>
  <si>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</si>
  <si>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</si>
  <si>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</si>
  <si>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</si>
  <si>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</si>
  <si>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</si>
  <si>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</si>
  <si>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</si>
  <si>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</si>
  <si>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</si>
  <si>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</si>
  <si>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</si>
  <si>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</si>
  <si>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</si>
  <si>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</si>
  <si>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</si>
  <si>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</si>
  <si>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</si>
  <si>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</si>
  <si>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</si>
  <si>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</si>
  <si>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</si>
  <si>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</si>
  <si>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</si>
  <si>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</si>
  <si>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</si>
  <si>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</si>
  <si>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</si>
  <si>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</si>
  <si>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</si>
  <si>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</si>
  <si>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</si>
  <si>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</si>
  <si>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</si>
  <si>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</si>
  <si>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</si>
  <si>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</si>
  <si>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</si>
  <si>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</si>
  <si>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</si>
  <si>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</si>
  <si>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</si>
  <si>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</si>
  <si>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</si>
  <si>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</si>
  <si>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</si>
  <si>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</si>
  <si>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</si>
  <si>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</si>
  <si>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</si>
  <si>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</si>
  <si>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</si>
  <si>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</si>
  <si>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</si>
  <si>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</si>
  <si>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</si>
  <si>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</si>
  <si>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</si>
  <si>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</si>
  <si>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</si>
  <si>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</si>
  <si>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</si>
  <si>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</si>
  <si>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</si>
  <si>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</si>
  <si>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</si>
  <si>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</si>
  <si>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</si>
  <si>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</si>
  <si>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</si>
  <si>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</si>
  <si>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</si>
  <si>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</si>
  <si>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</si>
  <si>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</si>
  <si>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</si>
  <si>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</si>
  <si>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</si>
  <si>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</si>
  <si>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</si>
  <si>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</si>
  <si>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</si>
  <si>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</si>
  <si>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</si>
  <si>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</si>
  <si>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</si>
  <si>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</si>
  <si>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</si>
  <si>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</si>
  <si>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</si>
  <si>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</si>
  <si>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</si>
  <si>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</si>
  <si>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</si>
  <si>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</si>
  <si>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</si>
  <si>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</si>
  <si>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</si>
  <si>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</si>
  <si>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</si>
  <si>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</si>
  <si>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</si>
  <si>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</si>
  <si>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</si>
  <si>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</si>
  <si>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</si>
  <si>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</si>
  <si>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</si>
  <si>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</si>
  <si>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</si>
  <si>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</si>
  <si>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</si>
  <si>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</si>
  <si>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</si>
  <si>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</si>
  <si>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</si>
  <si>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</si>
  <si>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</si>
  <si>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</si>
  <si>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</si>
  <si>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</si>
  <si>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</si>
  <si>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</si>
  <si>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</si>
  <si>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</si>
  <si>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</si>
  <si>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</si>
  <si>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</si>
  <si>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</si>
  <si>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</si>
  <si>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</si>
  <si>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</si>
  <si>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</si>
  <si>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</si>
  <si>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</si>
  <si>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</si>
  <si>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</si>
  <si>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</si>
  <si>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</si>
  <si>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</si>
  <si>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</si>
  <si>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</si>
  <si>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</si>
  <si>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</si>
  <si>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</si>
  <si>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</si>
  <si>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</si>
  <si>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</si>
  <si>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</si>
  <si>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</si>
  <si>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</si>
  <si>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</si>
  <si>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</si>
  <si>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</si>
  <si>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</si>
  <si>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</si>
  <si>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</si>
  <si>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</si>
  <si>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</si>
  <si>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</si>
  <si>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</si>
  <si>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</si>
  <si>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</si>
  <si>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</si>
  <si>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</si>
  <si>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</si>
  <si>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</si>
  <si>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</si>
  <si>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</si>
  <si>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</si>
  <si>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</si>
  <si>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</si>
  <si>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</si>
  <si>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</si>
  <si>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</si>
  <si>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</si>
  <si>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</si>
  <si>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</si>
  <si>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</si>
  <si>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</si>
  <si>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</si>
  <si>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</si>
  <si>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</si>
  <si>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</si>
  <si>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</si>
  <si>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</si>
  <si>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</si>
  <si>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</si>
  <si>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</si>
  <si>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</si>
  <si>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</si>
  <si>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</si>
  <si>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</si>
  <si>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</si>
  <si>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</si>
  <si>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</si>
  <si>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</si>
  <si>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</si>
  <si>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</si>
  <si>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</si>
  <si>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</si>
  <si>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</si>
  <si>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</si>
  <si>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</si>
  <si>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</si>
  <si>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</si>
  <si>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</si>
  <si>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</si>
  <si>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</si>
  <si>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</si>
  <si>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</si>
  <si>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</si>
  <si>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</si>
  <si>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</si>
  <si>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</si>
  <si>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</si>
  <si>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</si>
  <si>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</si>
  <si>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</si>
  <si>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</si>
  <si>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</si>
  <si>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</si>
  <si>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</si>
  <si>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</si>
  <si>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</si>
  <si>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</si>
  <si>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</si>
  <si>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</si>
  <si>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</si>
  <si>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</si>
  <si>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</si>
  <si>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</si>
  <si>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</si>
  <si>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</si>
  <si>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</si>
  <si>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</si>
  <si>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</si>
  <si>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</si>
  <si>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</si>
  <si>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</si>
  <si>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</si>
  <si>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</si>
  <si>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</si>
  <si>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</si>
  <si>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</si>
  <si>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</si>
  <si>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</si>
  <si>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</si>
  <si>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</si>
  <si>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</si>
  <si>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</si>
  <si>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</si>
  <si>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</si>
  <si>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</si>
  <si>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</si>
  <si>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</si>
  <si>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</si>
  <si>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</si>
  <si>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</si>
  <si>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</si>
  <si>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</si>
  <si>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</si>
  <si>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</si>
  <si>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</si>
  <si>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</si>
  <si>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</si>
  <si>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</si>
  <si>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</si>
  <si>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</si>
  <si>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</si>
  <si>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</si>
  <si>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</si>
  <si>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</si>
  <si>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</si>
  <si>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</si>
  <si>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</si>
  <si>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</si>
  <si>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</si>
  <si>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</si>
  <si>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</si>
  <si>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</si>
  <si>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</si>
  <si>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</si>
  <si>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</si>
  <si>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</si>
  <si>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</si>
  <si>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</si>
  <si>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</si>
  <si>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</si>
  <si>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</si>
  <si>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</si>
  <si>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</si>
  <si>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</si>
  <si>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</si>
  <si>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</si>
  <si>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</si>
  <si>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</si>
  <si>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</si>
  <si>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</si>
  <si>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</si>
  <si>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</si>
  <si>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</si>
  <si>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</si>
  <si>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</si>
  <si>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</si>
  <si>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</si>
  <si>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</si>
  <si>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</si>
  <si>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</si>
  <si>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</si>
  <si>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</si>
  <si>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</si>
  <si>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</si>
  <si>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</si>
  <si>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</si>
  <si>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</si>
  <si>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</si>
  <si>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</si>
  <si>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</si>
  <si>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</si>
  <si>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</si>
  <si>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</si>
  <si>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</si>
  <si>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</si>
  <si>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</si>
  <si>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</si>
  <si>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</si>
  <si>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</si>
  <si>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</si>
  <si>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</si>
  <si>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</si>
  <si>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</si>
  <si>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</si>
  <si>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</si>
  <si>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</si>
  <si>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</si>
  <si>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</si>
  <si>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</si>
  <si>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</si>
  <si>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</si>
  <si>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</si>
  <si>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</si>
  <si>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</si>
  <si>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</si>
  <si>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</si>
  <si>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</si>
  <si>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</si>
  <si>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</si>
  <si>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</si>
  <si>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</si>
  <si>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</si>
  <si>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</si>
  <si>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</si>
  <si>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</si>
  <si>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</si>
  <si>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</si>
  <si>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</si>
  <si>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</si>
  <si>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</si>
  <si>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</si>
  <si>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</si>
  <si>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</si>
  <si>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</si>
  <si>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</si>
  <si>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</si>
  <si>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</si>
  <si>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</si>
  <si>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</si>
  <si>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</si>
  <si>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</si>
  <si>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</si>
  <si>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</si>
  <si>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</si>
  <si>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</si>
  <si>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</si>
  <si>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</si>
  <si>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</si>
  <si>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</si>
  <si>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</si>
  <si>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</si>
  <si>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</si>
  <si>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</si>
  <si>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</si>
  <si>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</si>
  <si>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</si>
  <si>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</si>
  <si>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</si>
  <si>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</si>
  <si>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</si>
  <si>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</si>
  <si>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</si>
  <si>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</si>
  <si>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</si>
  <si>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</si>
  <si>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</si>
  <si>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</si>
  <si>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</si>
  <si>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</si>
  <si>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</si>
  <si>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</si>
  <si>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</si>
  <si>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</si>
  <si>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</si>
  <si>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</si>
  <si>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</si>
  <si>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</si>
  <si>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</si>
  <si>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</si>
  <si>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</si>
  <si>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</si>
  <si>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</si>
  <si>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</si>
  <si>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</si>
  <si>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</si>
  <si>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</si>
  <si>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</si>
  <si>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</si>
  <si>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</si>
  <si>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</si>
  <si>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</si>
  <si>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</si>
  <si>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</si>
  <si>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</si>
  <si>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</si>
  <si>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</si>
  <si>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</si>
  <si>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</si>
  <si>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</si>
  <si>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</si>
  <si>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</si>
  <si>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</si>
  <si>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</si>
  <si>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</si>
  <si>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</si>
  <si>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</si>
  <si>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</si>
  <si>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</si>
  <si>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</si>
  <si>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</si>
  <si>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</si>
  <si>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</si>
  <si>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</si>
  <si>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</si>
  <si>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</si>
  <si>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</si>
  <si>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</si>
  <si>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</si>
  <si>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</si>
  <si>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</si>
  <si>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</si>
  <si>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</si>
  <si>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</si>
  <si>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</si>
  <si>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</si>
  <si>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</si>
  <si>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</si>
  <si>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</si>
  <si>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</si>
  <si>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</si>
  <si>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</si>
  <si>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</si>
  <si>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</si>
  <si>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</si>
  <si>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</si>
  <si>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</si>
  <si>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</si>
  <si>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</si>
  <si>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</si>
  <si>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</si>
  <si>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</si>
  <si>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</si>
  <si>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</si>
  <si>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</si>
  <si>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</si>
  <si>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</si>
  <si>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</si>
  <si>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</si>
  <si>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</si>
  <si>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</si>
  <si>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</si>
  <si>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</si>
  <si>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</si>
  <si>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</si>
  <si>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</si>
  <si>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</si>
  <si>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</si>
  <si>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</si>
  <si>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</si>
  <si>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</si>
  <si>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</si>
  <si>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</si>
  <si>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</si>
  <si>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</si>
  <si>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</si>
  <si>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</si>
  <si>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</si>
  <si>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</si>
  <si>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</si>
  <si>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</si>
  <si>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</si>
  <si>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</si>
  <si>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</si>
  <si>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</si>
  <si>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</si>
  <si>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</si>
  <si>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</si>
  <si>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</si>
  <si>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</si>
  <si>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</si>
  <si>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</si>
  <si>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</si>
  <si>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</si>
  <si>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</si>
  <si>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</si>
  <si>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</si>
  <si>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</si>
  <si>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</si>
  <si>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</si>
  <si>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</si>
  <si>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</si>
  <si>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</si>
  <si>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</si>
  <si>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</si>
  <si>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</si>
  <si>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</si>
  <si>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</si>
  <si>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</si>
  <si>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</si>
  <si>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</si>
  <si>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</si>
  <si>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</si>
  <si>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</si>
  <si>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</si>
  <si>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</si>
  <si>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</si>
  <si>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</si>
  <si>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</si>
  <si>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</si>
  <si>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</si>
  <si>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</si>
  <si>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</si>
  <si>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</si>
  <si>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</si>
  <si>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</si>
  <si>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</si>
  <si>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</si>
  <si>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</si>
  <si>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</si>
  <si>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</si>
  <si>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</si>
  <si>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</si>
  <si>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</si>
  <si>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</si>
  <si>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</si>
  <si>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</si>
  <si>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</si>
  <si>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</si>
  <si>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</si>
  <si>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</si>
  <si>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</si>
  <si>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</si>
  <si>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</si>
  <si>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</si>
  <si>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</si>
  <si>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</si>
  <si>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</si>
  <si>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</si>
  <si>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</si>
  <si>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</si>
  <si>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</si>
  <si>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</si>
  <si>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</si>
  <si>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</si>
  <si>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</si>
  <si>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</si>
  <si>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</si>
  <si>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</si>
  <si>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</si>
  <si>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</si>
  <si>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</si>
  <si>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</si>
  <si>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</si>
  <si>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</si>
  <si>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</si>
  <si>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</si>
  <si>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</si>
  <si>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</si>
  <si>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</si>
  <si>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</si>
  <si>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</si>
  <si>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</si>
  <si>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</si>
  <si>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</si>
  <si>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</si>
  <si>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</si>
  <si>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</si>
  <si>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</si>
  <si>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</si>
  <si>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</si>
  <si>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</si>
  <si>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</si>
  <si>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</si>
  <si>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</si>
  <si>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</si>
  <si>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</si>
  <si>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</si>
  <si>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</si>
  <si>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</si>
  <si>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</si>
  <si>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</si>
  <si>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</si>
  <si>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</si>
  <si>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</si>
  <si>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</si>
  <si>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</si>
  <si>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</si>
  <si>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</si>
  <si>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</si>
  <si>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</si>
  <si>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</si>
  <si>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</si>
  <si>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</si>
  <si>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</si>
  <si>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</si>
  <si>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</si>
  <si>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</si>
  <si>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</si>
  <si>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</si>
  <si>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</si>
  <si>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</si>
  <si>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</si>
  <si>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</si>
  <si>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</si>
  <si>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</si>
  <si>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</si>
  <si>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</si>
  <si>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</si>
  <si>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</si>
  <si>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</si>
  <si>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</si>
  <si>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</si>
  <si>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</si>
  <si>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</si>
  <si>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</si>
  <si>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</si>
  <si>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</si>
  <si>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</si>
  <si>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</si>
  <si>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</si>
  <si>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</si>
  <si>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</si>
  <si>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</si>
  <si>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</si>
  <si>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</si>
  <si>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</si>
  <si>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</si>
  <si>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</si>
  <si>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</si>
  <si>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</si>
  <si>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</si>
  <si>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</si>
  <si>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</si>
  <si>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</si>
  <si>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</si>
  <si>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</si>
  <si>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</si>
  <si>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</si>
  <si>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</si>
  <si>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</si>
  <si>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</si>
  <si>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</si>
  <si>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</si>
  <si>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</si>
  <si>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</si>
  <si>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</si>
  <si>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</si>
  <si>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</si>
  <si>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</si>
  <si>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</si>
  <si>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</si>
  <si>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</si>
  <si>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</si>
  <si>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</si>
  <si>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</si>
  <si>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</si>
  <si>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</si>
  <si>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</si>
  <si>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</si>
  <si>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</si>
  <si>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</si>
  <si>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</si>
  <si>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</si>
  <si>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</si>
  <si>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</si>
  <si>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</si>
  <si>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</si>
  <si>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</si>
  <si>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</si>
  <si>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</si>
  <si>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</si>
  <si>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</si>
  <si>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</si>
  <si>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</si>
  <si>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</si>
  <si>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</si>
  <si>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</si>
  <si>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</si>
  <si>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</si>
  <si>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</si>
  <si>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</si>
  <si>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</si>
  <si>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</si>
  <si>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</si>
  <si>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</si>
  <si>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</si>
  <si>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</si>
  <si>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</si>
  <si>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</si>
  <si>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</si>
  <si>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</si>
  <si>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</si>
  <si>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</si>
  <si>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</si>
  <si>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</si>
  <si>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</si>
  <si>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</si>
  <si>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</si>
  <si>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</si>
  <si>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</si>
  <si>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</si>
  <si>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</si>
  <si>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</si>
  <si>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</si>
  <si>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</si>
  <si>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</si>
  <si>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</si>
  <si>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</si>
  <si>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</si>
  <si>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</si>
  <si>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</si>
  <si>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</si>
  <si>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</si>
  <si>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</si>
  <si>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</si>
  <si>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</si>
  <si>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</si>
  <si>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</si>
  <si>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</si>
  <si>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</si>
  <si>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</si>
  <si>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</si>
  <si>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</si>
  <si>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</si>
  <si>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</si>
  <si>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</si>
  <si>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</si>
  <si>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</si>
  <si>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</si>
  <si>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</si>
  <si>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</si>
  <si>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</si>
  <si>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</si>
  <si>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</si>
  <si>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</si>
  <si>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</si>
  <si>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</si>
  <si>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</si>
  <si>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</si>
  <si>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</si>
  <si>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</si>
  <si>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</si>
  <si>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</si>
  <si>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</si>
  <si>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</si>
  <si>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</si>
  <si>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</si>
  <si>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</si>
  <si>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</si>
  <si>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</si>
  <si>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</si>
  <si>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</si>
  <si>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</si>
  <si>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</si>
  <si>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</si>
  <si>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</si>
  <si>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</si>
  <si>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</si>
  <si>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</si>
  <si>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</si>
  <si>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</si>
  <si>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</si>
  <si>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</si>
  <si>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</si>
  <si>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</si>
  <si>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</si>
  <si>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</si>
  <si>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</si>
  <si>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</si>
  <si>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</si>
  <si>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</si>
  <si>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</si>
  <si>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</si>
  <si>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</si>
  <si>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</si>
  <si>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</si>
  <si>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</si>
  <si>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</si>
  <si>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</si>
  <si>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</si>
  <si>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</si>
  <si>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</si>
  <si>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</si>
  <si>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</si>
  <si>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</si>
  <si>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</si>
  <si>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</si>
  <si>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</si>
  <si>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</si>
  <si>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</si>
  <si>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</si>
  <si>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</si>
  <si>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</si>
  <si>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</si>
  <si>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</si>
  <si>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</si>
  <si>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</si>
  <si>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</si>
  <si>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</si>
  <si>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</si>
  <si>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</si>
  <si>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</si>
  <si>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</si>
  <si>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</si>
  <si>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</si>
  <si>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</si>
  <si>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</si>
  <si>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</si>
  <si>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</si>
  <si>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</si>
  <si>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</si>
  <si>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</si>
  <si>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</si>
  <si>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</si>
  <si>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</si>
  <si>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</si>
  <si>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</si>
  <si>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</si>
  <si>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</si>
  <si>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</si>
  <si>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</si>
  <si>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</si>
  <si>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</si>
  <si>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</si>
  <si>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</si>
  <si>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</si>
  <si>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</si>
  <si>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</si>
  <si>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</si>
  <si>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</si>
  <si>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</si>
  <si>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</si>
  <si>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</si>
  <si>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</si>
  <si>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</si>
  <si>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</si>
  <si>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</si>
  <si>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</si>
  <si>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</si>
  <si>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</si>
  <si>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</si>
  <si>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</si>
  <si>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</si>
  <si>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</si>
  <si>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</si>
  <si>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</si>
  <si>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</si>
  <si>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</si>
  <si>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</si>
  <si>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</si>
  <si>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</si>
  <si>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</si>
  <si>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</si>
  <si>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</si>
  <si>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</si>
  <si>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</si>
  <si>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</si>
  <si>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</si>
  <si>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</si>
  <si>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</si>
  <si>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</si>
  <si>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</si>
  <si>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</si>
  <si>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</si>
  <si>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</si>
  <si>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</si>
  <si>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</si>
  <si>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</si>
  <si>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</si>
  <si>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</si>
  <si>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</si>
  <si>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</si>
  <si>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</si>
  <si>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</si>
  <si>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</si>
  <si>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</si>
  <si>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</si>
  <si>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</si>
  <si>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</si>
  <si>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</si>
  <si>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</si>
  <si>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</si>
  <si>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</si>
  <si>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</si>
  <si>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</si>
  <si>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</si>
  <si>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</si>
  <si>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</si>
  <si>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</si>
  <si>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</si>
  <si>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</si>
  <si>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</si>
  <si>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</si>
  <si>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</si>
  <si>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</si>
  <si>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</si>
  <si>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</si>
  <si>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</si>
  <si>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</si>
  <si>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</si>
  <si>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</si>
  <si>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</si>
  <si>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</si>
  <si>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</si>
  <si>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</si>
  <si>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</si>
  <si>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</si>
  <si>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</si>
  <si>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</si>
  <si>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</si>
  <si>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</si>
  <si>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</si>
  <si>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</si>
  <si>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</si>
  <si>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</si>
  <si>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</si>
  <si>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</si>
  <si>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</si>
  <si>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</si>
  <si>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</si>
  <si>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</si>
  <si>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</si>
  <si>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</si>
  <si>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</si>
  <si>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</si>
  <si>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</si>
  <si>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</si>
  <si>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</si>
  <si>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</si>
  <si>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</si>
  <si>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</si>
  <si>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</si>
  <si>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</si>
  <si>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</si>
  <si>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</si>
  <si>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</si>
  <si>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</si>
  <si>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</si>
  <si>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</si>
  <si>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</si>
  <si>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</si>
  <si>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</si>
  <si>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</si>
  <si>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</si>
  <si>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</si>
  <si>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</si>
  <si>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</si>
  <si>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</si>
  <si>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</si>
  <si>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</si>
  <si>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</si>
  <si>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</si>
  <si>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</si>
  <si>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</si>
  <si>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</si>
  <si>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</si>
  <si>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</si>
  <si>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</si>
  <si>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</si>
  <si>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</si>
  <si>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</si>
  <si>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</si>
  <si>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</si>
  <si>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</si>
  <si>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</si>
  <si>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</si>
  <si>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</si>
  <si>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</si>
  <si>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</si>
  <si>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</si>
  <si>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</si>
  <si>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</si>
  <si>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</si>
  <si>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</si>
  <si>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</si>
  <si>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</si>
  <si>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</si>
  <si>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</si>
  <si>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</si>
  <si>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</si>
  <si>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</si>
  <si>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</si>
  <si>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</si>
  <si>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</si>
  <si>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</si>
  <si>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</si>
  <si>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</si>
  <si>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</si>
  <si>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</si>
  <si>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</si>
  <si>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</si>
  <si>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</si>
  <si>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</si>
  <si>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</si>
  <si>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</si>
  <si>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</si>
  <si>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</si>
  <si>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</si>
  <si>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</si>
  <si>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</si>
  <si>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</si>
  <si>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</si>
  <si>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</si>
  <si>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</si>
  <si>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</si>
  <si>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</si>
  <si>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</si>
  <si>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</si>
  <si>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</si>
  <si>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</si>
  <si>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</si>
  <si>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</si>
  <si>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</si>
  <si>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</si>
  <si>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</si>
  <si>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</si>
  <si>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</si>
  <si>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</si>
  <si>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</si>
  <si>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</si>
  <si>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</si>
  <si>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</si>
  <si>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</si>
  <si>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</si>
  <si>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</si>
  <si>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</si>
  <si>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</si>
  <si>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</si>
  <si>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</si>
  <si>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</si>
  <si>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</si>
  <si>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</si>
  <si>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</si>
  <si>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</si>
  <si>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</si>
  <si>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</si>
  <si>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</si>
  <si>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</si>
  <si>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</si>
  <si>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</si>
  <si>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</si>
  <si>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</si>
  <si>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</si>
  <si>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</si>
  <si>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</si>
  <si>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</si>
  <si>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</si>
  <si>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</si>
  <si>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</si>
  <si>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</si>
  <si>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</si>
  <si>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</si>
  <si>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</si>
  <si>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</si>
  <si>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</si>
  <si>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</si>
  <si>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</si>
  <si>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</si>
  <si>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</si>
  <si>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</si>
  <si>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</si>
  <si>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</si>
  <si>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</si>
  <si>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</si>
  <si>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</si>
  <si>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</si>
  <si>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</si>
  <si>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</si>
  <si>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</si>
  <si>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</si>
  <si>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</si>
  <si>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</si>
  <si>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</si>
  <si>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</si>
  <si>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</si>
  <si>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</si>
  <si>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</si>
  <si>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</si>
  <si>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</si>
  <si>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</si>
  <si>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</si>
  <si>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</si>
  <si>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</si>
  <si>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</si>
  <si>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</si>
  <si>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</si>
  <si>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</si>
  <si>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</si>
  <si>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</si>
  <si>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</si>
  <si>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</si>
  <si>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</si>
  <si>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</si>
  <si>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</si>
  <si>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</si>
  <si>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</si>
  <si>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</si>
  <si>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</si>
  <si>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</si>
  <si>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</si>
  <si>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</si>
  <si>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</si>
  <si>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</si>
  <si>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</si>
  <si>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</si>
  <si>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</si>
  <si>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</si>
  <si>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</si>
  <si>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</si>
  <si>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</si>
  <si>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</si>
  <si>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</si>
  <si>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</si>
  <si>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</si>
  <si>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</si>
  <si>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</si>
  <si>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</si>
  <si>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</si>
  <si>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</si>
  <si>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</si>
  <si>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</si>
  <si>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</si>
  <si>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</si>
  <si>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</si>
  <si>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</si>
  <si>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</si>
  <si>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</si>
  <si>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</si>
  <si>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</si>
  <si>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</si>
  <si>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</si>
  <si>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</si>
  <si>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</si>
  <si>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</si>
  <si>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</si>
  <si>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</si>
  <si>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</si>
  <si>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</si>
  <si>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</si>
  <si>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</si>
  <si>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</si>
  <si>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</si>
  <si>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</si>
  <si>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</si>
  <si>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</si>
  <si>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</si>
  <si>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</si>
  <si>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</si>
  <si>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</si>
  <si>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</si>
  <si>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</si>
  <si>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</si>
  <si>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</si>
  <si>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</si>
  <si>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</si>
  <si>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</si>
  <si>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</si>
  <si>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</si>
  <si>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</si>
  <si>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</si>
  <si>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</si>
  <si>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</si>
  <si>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</si>
  <si>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</si>
  <si>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</si>
  <si>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</si>
  <si>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</si>
  <si>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</si>
  <si>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</si>
  <si>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</si>
  <si>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</si>
  <si>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</si>
  <si>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</si>
  <si>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</si>
  <si>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</si>
  <si>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</si>
  <si>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</si>
  <si>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</si>
  <si>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</si>
  <si>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</si>
  <si>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</si>
  <si>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</si>
  <si>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</si>
  <si>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</si>
  <si>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</si>
  <si>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</si>
  <si>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</si>
  <si>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</si>
  <si>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</si>
  <si>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</si>
  <si>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</si>
  <si>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</si>
  <si>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</si>
  <si>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</si>
  <si>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</si>
  <si>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</si>
  <si>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</si>
  <si>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</si>
  <si>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</si>
  <si>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</si>
  <si>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</si>
  <si>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</si>
  <si>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</si>
  <si>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</si>
  <si>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</si>
  <si>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</si>
  <si>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</si>
  <si>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</si>
  <si>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</si>
  <si>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</si>
  <si>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</si>
  <si>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</si>
  <si>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</si>
  <si>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</si>
  <si>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</si>
  <si>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</si>
  <si>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</si>
  <si>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</si>
  <si>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</si>
  <si>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</si>
  <si>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</si>
  <si>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</si>
  <si>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</si>
  <si>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</si>
  <si>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</si>
  <si>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</si>
  <si>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</si>
  <si>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</si>
  <si>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</si>
  <si>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</si>
  <si>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</si>
  <si>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</si>
  <si>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</si>
  <si>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</si>
  <si>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</si>
  <si>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</si>
  <si>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</si>
  <si>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</si>
  <si>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</si>
  <si>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</si>
  <si>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</si>
  <si>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</si>
  <si>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</si>
  <si>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</si>
  <si>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</si>
  <si>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</si>
  <si>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</si>
  <si>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</si>
  <si>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</si>
  <si>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</si>
  <si>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</si>
  <si>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</si>
  <si>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</si>
  <si>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</si>
  <si>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</si>
  <si>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</si>
  <si>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</si>
  <si>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</si>
  <si>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</si>
  <si>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</si>
  <si>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</si>
  <si>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</si>
  <si>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</si>
  <si>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</si>
  <si>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</si>
  <si>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</si>
  <si>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</si>
  <si>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</si>
  <si>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</si>
  <si>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</si>
  <si>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</si>
  <si>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</si>
  <si>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</si>
  <si>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</si>
  <si>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</si>
  <si>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</si>
  <si>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</si>
  <si>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</si>
  <si>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</si>
  <si>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</si>
  <si>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</si>
  <si>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</si>
  <si>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</si>
  <si>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</si>
  <si>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</si>
  <si>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</si>
  <si>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</si>
  <si>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</si>
  <si>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</si>
  <si>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</si>
  <si>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</si>
  <si>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</si>
  <si>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</si>
  <si>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</si>
  <si>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</si>
  <si>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</si>
  <si>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</si>
  <si>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</si>
  <si>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</si>
  <si>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</si>
  <si>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</si>
  <si>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</si>
  <si>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</si>
  <si>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</si>
  <si>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</si>
  <si>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</si>
  <si>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</si>
  <si>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</si>
  <si>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</si>
  <si>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</si>
  <si>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</si>
  <si>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</si>
  <si>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</si>
  <si>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</si>
  <si>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</si>
  <si>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</si>
  <si>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</si>
  <si>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</si>
  <si>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</si>
  <si>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</si>
  <si>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</si>
  <si>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</si>
  <si>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</si>
  <si>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</si>
  <si>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</si>
  <si>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</si>
  <si>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</si>
  <si>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</si>
  <si>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</si>
  <si>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</si>
  <si>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</si>
  <si>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</si>
  <si>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</si>
  <si>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</si>
  <si>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</si>
  <si>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</si>
  <si>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</si>
  <si>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</si>
  <si>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</si>
  <si>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</si>
  <si>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</si>
  <si>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</si>
  <si>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</si>
  <si>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</si>
  <si>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</si>
  <si>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</si>
  <si>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</si>
  <si>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</si>
  <si>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</si>
  <si>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</si>
  <si>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</si>
  <si>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</si>
  <si>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</si>
  <si>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</si>
  <si>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</si>
  <si>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</si>
  <si>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</si>
  <si>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</si>
  <si>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</si>
  <si>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</si>
  <si>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</si>
  <si>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</si>
  <si>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</si>
  <si>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</si>
  <si>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</si>
  <si>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</si>
  <si>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</si>
  <si>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</si>
  <si>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</si>
  <si>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</si>
  <si>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</si>
  <si>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</si>
  <si>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</si>
  <si>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</si>
  <si>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</si>
  <si>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</si>
  <si>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</si>
  <si>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</si>
  <si>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</si>
  <si>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</si>
  <si>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</si>
  <si>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</si>
  <si>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</si>
  <si>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</si>
  <si>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</si>
  <si>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</si>
  <si>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</si>
  <si>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</si>
  <si>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</si>
  <si>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</si>
  <si>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</si>
  <si>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</si>
  <si>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</si>
  <si>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</si>
  <si>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</si>
  <si>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</si>
  <si>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</si>
  <si>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</si>
  <si>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</si>
  <si>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</si>
  <si>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</si>
  <si>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</si>
  <si>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</si>
  <si>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</si>
  <si>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</si>
  <si>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</si>
  <si>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</si>
  <si>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</si>
  <si>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</si>
  <si>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</si>
  <si>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</si>
  <si>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</si>
  <si>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</si>
  <si>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</si>
  <si>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</si>
  <si>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</si>
  <si>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</si>
  <si>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</si>
  <si>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</si>
  <si>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</si>
  <si>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</si>
  <si>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</si>
  <si>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</si>
  <si>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</si>
  <si>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</si>
  <si>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</si>
  <si>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</si>
  <si>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</si>
  <si>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</si>
  <si>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</si>
  <si>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</si>
  <si>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</si>
  <si>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</si>
  <si>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</si>
  <si>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</si>
  <si>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</si>
  <si>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</si>
  <si>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</si>
  <si>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</si>
  <si>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</si>
  <si>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</si>
  <si>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</si>
  <si>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</si>
  <si>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</si>
  <si>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</si>
  <si>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</si>
  <si>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</si>
  <si>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</si>
  <si>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</si>
  <si>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</si>
  <si>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</si>
  <si>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</si>
  <si>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</si>
  <si>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</si>
  <si>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</si>
  <si>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</si>
  <si>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</si>
  <si>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</si>
  <si>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</si>
  <si>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</si>
  <si>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</si>
  <si>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</si>
  <si>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</si>
  <si>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</si>
  <si>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</si>
  <si>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</si>
  <si>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</si>
  <si>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</si>
  <si>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</si>
  <si>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</si>
  <si>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</si>
  <si>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</si>
  <si>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</si>
  <si>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</si>
  <si>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</si>
  <si>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</si>
  <si>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</si>
  <si>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</si>
  <si>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</si>
  <si>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</si>
  <si>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</si>
  <si>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</si>
  <si>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</si>
  <si>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</si>
  <si>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</si>
  <si>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</si>
  <si>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</si>
  <si>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</si>
  <si>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</si>
  <si>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</si>
  <si>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</si>
  <si>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</si>
  <si>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</si>
  <si>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</si>
  <si>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</si>
  <si>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</si>
  <si>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</si>
  <si>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</si>
  <si>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</si>
  <si>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</si>
  <si>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</si>
  <si>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</si>
  <si>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</si>
  <si>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</si>
  <si>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</si>
  <si>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</si>
  <si>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</si>
  <si>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</si>
  <si>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</si>
  <si>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</si>
  <si>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</si>
  <si>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</si>
  <si>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</si>
  <si>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</si>
  <si>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</si>
  <si>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</si>
  <si>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</si>
  <si>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</si>
  <si>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</si>
  <si>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</si>
  <si>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</si>
  <si>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</si>
  <si>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</si>
  <si>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</si>
  <si>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</si>
  <si>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</si>
  <si>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</si>
  <si>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</si>
  <si>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</si>
  <si>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</si>
  <si>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</si>
  <si>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</si>
  <si>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</si>
  <si>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</si>
  <si>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</si>
  <si>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</si>
  <si>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</si>
  <si>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</si>
  <si>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</si>
  <si>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</si>
  <si>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</si>
  <si>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</si>
  <si>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</si>
  <si>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</si>
  <si>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</si>
  <si>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</si>
  <si>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</si>
  <si>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</si>
  <si>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</si>
  <si>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</si>
  <si>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</si>
  <si>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</si>
  <si>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</si>
  <si>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</si>
  <si>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</si>
  <si>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</si>
  <si>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</si>
  <si>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</si>
  <si>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</si>
  <si>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</si>
  <si>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</si>
  <si>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</si>
  <si>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</si>
  <si>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</si>
  <si>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</si>
  <si>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</si>
  <si>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</si>
  <si>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</si>
  <si>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</si>
  <si>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</si>
  <si>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</si>
  <si>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</si>
  <si>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</si>
  <si>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</si>
  <si>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</si>
  <si>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</si>
  <si>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</si>
  <si>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</si>
  <si>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</si>
  <si>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</si>
  <si>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</si>
  <si>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</si>
  <si>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</si>
  <si>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</si>
  <si>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</si>
  <si>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</si>
  <si>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</si>
  <si>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</si>
  <si>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</si>
  <si>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</si>
  <si>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</si>
  <si>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</si>
  <si>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</si>
  <si>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</si>
  <si>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</si>
  <si>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</si>
  <si>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</si>
  <si>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</si>
  <si>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</si>
  <si>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</si>
  <si>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</si>
  <si>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</si>
  <si>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</si>
  <si>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</si>
  <si>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</si>
  <si>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</si>
  <si>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</si>
  <si>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</si>
  <si>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</si>
  <si>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</si>
  <si>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</si>
  <si>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</si>
  <si>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</si>
  <si>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</si>
  <si>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</si>
  <si>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</si>
  <si>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</si>
  <si>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</si>
  <si>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</si>
  <si>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</si>
  <si>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</si>
  <si>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</si>
  <si>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</si>
  <si>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</si>
  <si>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</si>
  <si>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</si>
  <si>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</si>
  <si>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</si>
  <si>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</si>
  <si>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</si>
  <si>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</si>
  <si>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</si>
  <si>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</si>
  <si>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</si>
  <si>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</si>
  <si>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</si>
  <si>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</si>
  <si>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</si>
  <si>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</si>
  <si>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</si>
  <si>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</si>
  <si>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</si>
  <si>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</si>
  <si>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</si>
  <si>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</si>
  <si>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</si>
  <si>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</si>
  <si>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</si>
  <si>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</si>
  <si>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</si>
  <si>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</si>
  <si>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</si>
  <si>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</si>
  <si>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</si>
  <si>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</si>
  <si>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</si>
  <si>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</si>
  <si>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</si>
  <si>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</si>
  <si>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</si>
  <si>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</si>
  <si>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</si>
  <si>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</si>
  <si>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</si>
  <si>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</si>
  <si>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</si>
  <si>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</si>
  <si>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</si>
  <si>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</si>
  <si>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</si>
  <si>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</si>
  <si>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</si>
  <si>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</si>
  <si>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</si>
  <si>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</si>
  <si>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</si>
  <si>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</si>
  <si>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</si>
  <si>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</si>
  <si>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</si>
  <si>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</si>
  <si>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</si>
  <si>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</si>
  <si>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</si>
  <si>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</si>
  <si>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</si>
  <si>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</si>
  <si>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</si>
  <si>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</si>
  <si>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</si>
  <si>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</si>
  <si>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</si>
  <si>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</si>
  <si>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</si>
  <si>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</si>
  <si>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</si>
  <si>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</si>
  <si>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</si>
  <si>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</si>
  <si>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</si>
  <si>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</si>
  <si>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</si>
  <si>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</si>
  <si>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</si>
  <si>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</si>
  <si>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</si>
  <si>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</si>
  <si>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</si>
  <si>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</si>
  <si>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</si>
  <si>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</si>
  <si>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</si>
  <si>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</si>
  <si>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</si>
  <si>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</si>
  <si>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</si>
  <si>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</si>
  <si>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</si>
  <si>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</si>
  <si>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</si>
  <si>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</si>
  <si>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</si>
  <si>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</si>
  <si>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</si>
  <si>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</si>
  <si>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</si>
  <si>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</si>
  <si>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</si>
  <si>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</si>
  <si>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</si>
  <si>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</si>
  <si>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</si>
  <si>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</si>
  <si>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</si>
  <si>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</si>
  <si>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</si>
  <si>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</si>
  <si>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</si>
  <si>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</si>
  <si>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</si>
  <si>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</si>
  <si>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</si>
  <si>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</si>
  <si>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</si>
  <si>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</si>
  <si>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</si>
  <si>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</si>
  <si>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</si>
  <si>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</si>
  <si>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</si>
  <si>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</si>
  <si>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</si>
  <si>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</si>
  <si>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</si>
  <si>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</si>
  <si>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</si>
  <si>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</si>
  <si>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</si>
  <si>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</si>
  <si>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</si>
  <si>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</si>
  <si>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</si>
  <si>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</si>
  <si>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</si>
  <si>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</si>
  <si>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</si>
  <si>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</si>
  <si>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</si>
  <si>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</si>
  <si>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</si>
  <si>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</si>
  <si>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</si>
  <si>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</si>
  <si>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</si>
  <si>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</si>
  <si>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</si>
  <si>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</si>
  <si>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</si>
  <si>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</si>
  <si>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</si>
  <si>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</si>
  <si>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</si>
  <si>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</si>
  <si>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</si>
  <si>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</si>
  <si>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</si>
  <si>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</si>
  <si>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</si>
  <si>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</si>
  <si>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</si>
  <si>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</si>
  <si>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</si>
  <si>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</si>
  <si>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</si>
  <si>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</si>
  <si>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</si>
  <si>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</si>
  <si>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</si>
  <si>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</si>
  <si>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</si>
  <si>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</si>
  <si>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</si>
  <si>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</si>
  <si>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</si>
  <si>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</si>
  <si>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</si>
  <si>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</si>
  <si>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</si>
  <si>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</si>
  <si>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</si>
  <si>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</si>
  <si>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</si>
  <si>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</si>
  <si>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</si>
  <si>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</si>
  <si>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</si>
  <si>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</si>
  <si>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</si>
  <si>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</si>
  <si>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</si>
  <si>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</si>
  <si>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</si>
  <si>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</si>
  <si>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</si>
  <si>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</si>
  <si>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</si>
  <si>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</si>
  <si>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</si>
  <si>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</si>
  <si>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</si>
  <si>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</si>
  <si>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</si>
  <si>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</si>
  <si>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</si>
  <si>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</si>
  <si>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</si>
  <si>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</si>
  <si>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</si>
  <si>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</si>
  <si>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</si>
  <si>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</si>
  <si>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</si>
  <si>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</si>
  <si>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</si>
  <si>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</si>
  <si>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</si>
  <si>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</si>
  <si>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</si>
  <si>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</si>
  <si>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</si>
  <si>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</si>
  <si>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</si>
  <si>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</si>
  <si>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</si>
  <si>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</si>
  <si>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</si>
  <si>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</si>
  <si>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</si>
  <si>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</si>
  <si>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</si>
  <si>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</si>
  <si>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</si>
  <si>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</si>
  <si>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</si>
  <si>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</si>
  <si>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</si>
  <si>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</si>
  <si>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</si>
  <si>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</si>
  <si>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</si>
  <si>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</si>
  <si>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</si>
  <si>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</si>
  <si>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</si>
  <si>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</si>
  <si>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</si>
  <si>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</si>
  <si>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</si>
  <si>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</si>
  <si>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</si>
  <si>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</si>
  <si>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</si>
  <si>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</si>
  <si>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</si>
  <si>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</si>
  <si>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</si>
  <si>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</si>
  <si>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</si>
  <si>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</si>
  <si>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</si>
  <si>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</si>
  <si>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</si>
  <si>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</si>
  <si>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</si>
  <si>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</si>
  <si>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</si>
  <si>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</si>
  <si>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</si>
  <si>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</si>
  <si>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</si>
  <si>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</si>
  <si>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</si>
  <si>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</si>
  <si>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</si>
  <si>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</si>
  <si>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</si>
  <si>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</si>
  <si>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</si>
  <si>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</si>
  <si>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</si>
  <si>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</si>
  <si>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</si>
  <si>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</si>
  <si>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</si>
  <si>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</si>
  <si>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</si>
  <si>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</si>
  <si>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</si>
  <si>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</si>
  <si>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</si>
  <si>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</si>
  <si>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</si>
  <si>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</si>
  <si>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</si>
  <si>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</si>
  <si>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</si>
  <si>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</si>
  <si>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</si>
  <si>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</si>
  <si>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</si>
  <si>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</si>
  <si>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</si>
  <si>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</si>
  <si>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</si>
  <si>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</si>
  <si>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</si>
  <si>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</si>
  <si>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</si>
  <si>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</si>
  <si>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</si>
  <si>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</si>
  <si>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</si>
  <si>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</si>
  <si>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</si>
  <si>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</si>
  <si>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</si>
  <si>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</si>
  <si>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</si>
  <si>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</si>
  <si>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</si>
  <si>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</si>
  <si>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</si>
  <si>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</si>
  <si>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</si>
  <si>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</si>
  <si>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</si>
  <si>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</si>
  <si>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</si>
  <si>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</si>
  <si>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</si>
  <si>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</si>
  <si>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</si>
  <si>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</si>
  <si>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</si>
  <si>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</si>
  <si>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</si>
  <si>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</si>
  <si>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</si>
  <si>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</si>
  <si>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</si>
  <si>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</si>
  <si>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</si>
  <si>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</si>
  <si>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</si>
  <si>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</si>
  <si>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</si>
  <si>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</si>
  <si>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</si>
  <si>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</si>
  <si>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</si>
  <si>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</si>
  <si>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</si>
  <si>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</si>
  <si>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</si>
  <si>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</si>
  <si>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</si>
  <si>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</si>
  <si>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</si>
  <si>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</si>
  <si>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</si>
  <si>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</si>
  <si>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</si>
  <si>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</si>
  <si>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</si>
  <si>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</si>
  <si>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</si>
  <si>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</si>
  <si>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</si>
  <si>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</si>
  <si>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</si>
  <si>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</si>
  <si>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</si>
  <si>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</si>
  <si>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</si>
  <si>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</si>
  <si>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</si>
  <si>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</si>
  <si>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</si>
  <si>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</si>
  <si>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</si>
  <si>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</si>
  <si>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</si>
  <si>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</si>
  <si>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</si>
  <si>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</si>
  <si>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</si>
  <si>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</si>
  <si>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</si>
  <si>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</si>
  <si>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</si>
  <si>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</si>
  <si>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</si>
  <si>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</si>
  <si>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</si>
  <si>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</si>
  <si>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</si>
  <si>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</si>
  <si>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</si>
  <si>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</si>
  <si>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</si>
  <si>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</si>
  <si>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</si>
  <si>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</si>
  <si>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</si>
  <si>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</si>
  <si>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</si>
  <si>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</si>
  <si>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</si>
  <si>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</si>
  <si>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</si>
  <si>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</si>
  <si>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</si>
  <si>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</si>
  <si>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</si>
  <si>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</si>
  <si>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</si>
  <si>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</si>
  <si>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</si>
  <si>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</si>
  <si>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</si>
  <si>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</si>
  <si>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</si>
  <si>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</si>
  <si>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</si>
  <si>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</si>
  <si>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</si>
  <si>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</si>
  <si>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</si>
  <si>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</si>
  <si>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</si>
  <si>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</si>
  <si>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</si>
  <si>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</si>
  <si>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</si>
  <si>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</si>
  <si>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</si>
  <si>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</si>
  <si>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</si>
  <si>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</si>
  <si>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</si>
  <si>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</si>
  <si>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</si>
  <si>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</si>
  <si>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</si>
  <si>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</si>
  <si>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</si>
  <si>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</si>
  <si>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</si>
  <si>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</si>
  <si>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</si>
  <si>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</si>
  <si>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</si>
  <si>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</si>
  <si>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</si>
  <si>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</si>
  <si>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</si>
  <si>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</si>
  <si>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</si>
  <si>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</si>
  <si>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</si>
  <si>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</si>
  <si>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</si>
  <si>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</si>
  <si>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</si>
  <si>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</si>
  <si>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</si>
  <si>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</si>
  <si>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</si>
  <si>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</si>
  <si>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</si>
  <si>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</si>
  <si>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</si>
  <si>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</si>
  <si>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</si>
  <si>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</si>
  <si>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</si>
  <si>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</si>
  <si>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</si>
  <si>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</si>
  <si>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</si>
  <si>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</si>
  <si>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</si>
  <si>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</si>
  <si>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</si>
  <si>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</si>
  <si>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</si>
  <si>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</si>
  <si>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</si>
  <si>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</si>
  <si>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</si>
  <si>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</si>
  <si>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</si>
  <si>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</si>
  <si>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</si>
  <si>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</si>
  <si>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</si>
  <si>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</si>
  <si>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</si>
  <si>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</si>
  <si>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</si>
  <si>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</si>
  <si>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</si>
  <si>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</si>
  <si>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</si>
  <si>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</si>
  <si>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</si>
  <si>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</si>
  <si>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</si>
  <si>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</si>
  <si>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</si>
  <si>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</si>
  <si>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</si>
  <si>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</si>
  <si>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</si>
  <si>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</si>
  <si>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</si>
  <si>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</si>
  <si>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</si>
  <si>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</si>
  <si>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</si>
  <si>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</si>
  <si>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</si>
  <si>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</si>
  <si>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</si>
  <si>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</si>
  <si>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</si>
  <si>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</si>
  <si>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</si>
  <si>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</si>
  <si>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</si>
  <si>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</si>
  <si>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</si>
  <si>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</si>
  <si>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</si>
  <si>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</si>
  <si>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</si>
  <si>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</si>
  <si>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</si>
  <si>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</si>
  <si>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</si>
  <si>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</si>
  <si>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</si>
  <si>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</si>
  <si>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</si>
  <si>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</si>
  <si>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</si>
  <si>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</si>
  <si>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</si>
  <si>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</si>
  <si>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</si>
  <si>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</si>
  <si>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</si>
  <si>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</si>
  <si>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</si>
  <si>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</si>
  <si>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</si>
  <si>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</si>
  <si>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</si>
  <si>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</si>
  <si>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</si>
  <si>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</si>
  <si>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</si>
  <si>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</si>
  <si>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</si>
  <si>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</si>
  <si>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</si>
  <si>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</si>
  <si>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</si>
  <si>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</si>
  <si>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</si>
  <si>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</si>
  <si>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</si>
  <si>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</si>
  <si>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</si>
  <si>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</si>
  <si>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</si>
  <si>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</si>
  <si>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</si>
  <si>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</si>
  <si>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</si>
  <si>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</si>
  <si>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</si>
  <si>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</si>
  <si>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</si>
  <si>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</si>
  <si>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</si>
  <si>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</si>
  <si>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</si>
  <si>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</si>
  <si>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</si>
  <si>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</si>
  <si>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</si>
  <si>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</si>
  <si>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</si>
  <si>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</si>
  <si>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</si>
  <si>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</si>
  <si>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</si>
  <si>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</si>
  <si>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</si>
  <si>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</si>
  <si>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</si>
  <si>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</si>
  <si>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</si>
  <si>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</si>
  <si>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</si>
  <si>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</si>
  <si>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</si>
  <si>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</si>
  <si>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</si>
  <si>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</si>
  <si>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</si>
  <si>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</si>
  <si>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</si>
  <si>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</si>
  <si>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</si>
  <si>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</si>
  <si>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</si>
  <si>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</si>
  <si>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</si>
  <si>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</si>
  <si>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</si>
  <si>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</si>
  <si>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</si>
  <si>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</si>
  <si>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</si>
  <si>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</si>
  <si>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</si>
  <si>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</si>
  <si>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</si>
  <si>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</si>
  <si>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</si>
  <si>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</si>
  <si>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</si>
  <si>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</si>
  <si>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</si>
  <si>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</si>
  <si>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</si>
  <si>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</si>
  <si>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</si>
  <si>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</si>
  <si>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</si>
  <si>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</si>
  <si>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</si>
  <si>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</si>
  <si>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</si>
  <si>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</si>
  <si>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</si>
  <si>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</si>
  <si>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</si>
  <si>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</si>
  <si>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</si>
  <si>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</si>
  <si>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</si>
  <si>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</si>
  <si>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</si>
  <si>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</si>
  <si>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</si>
  <si>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</si>
  <si>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</si>
  <si>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</si>
  <si>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</si>
  <si>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</si>
  <si>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</si>
  <si>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</si>
  <si>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</si>
  <si>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</si>
  <si>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</si>
  <si>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</si>
  <si>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</si>
  <si>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</si>
  <si>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</si>
  <si>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</si>
  <si>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</si>
  <si>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</si>
  <si>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</si>
  <si>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</si>
  <si>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</si>
  <si>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</si>
  <si>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</si>
  <si>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</si>
  <si>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</si>
  <si>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</si>
  <si>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</si>
  <si>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</si>
  <si>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</si>
  <si>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</si>
  <si>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</si>
  <si>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</si>
  <si>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</si>
  <si>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</si>
  <si>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</si>
  <si>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</si>
  <si>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</si>
  <si>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</si>
  <si>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</si>
  <si>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</si>
  <si>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</si>
  <si>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</si>
  <si>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</si>
  <si>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</si>
  <si>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</si>
  <si>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</si>
  <si>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</si>
  <si>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</si>
  <si>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</si>
  <si>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</si>
  <si>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</si>
  <si>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</si>
  <si>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</si>
  <si>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</si>
  <si>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</si>
  <si>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</si>
  <si>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</si>
  <si>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</si>
  <si>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</si>
  <si>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</si>
  <si>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</si>
  <si>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</si>
  <si>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</si>
  <si>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</si>
  <si>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</si>
  <si>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</si>
  <si>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</si>
  <si>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</si>
  <si>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</si>
  <si>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</si>
  <si>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</si>
  <si>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</si>
  <si>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</si>
  <si>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</si>
  <si>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</si>
  <si>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</si>
  <si>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</si>
  <si>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</si>
  <si>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</si>
  <si>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</si>
  <si>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</si>
  <si>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</si>
  <si>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</si>
  <si>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</si>
  <si>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</si>
  <si>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</si>
  <si>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</si>
  <si>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</si>
  <si>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</si>
  <si>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</si>
  <si>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</si>
  <si>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</si>
  <si>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</si>
  <si>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</si>
  <si>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</si>
  <si>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</si>
  <si>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</si>
  <si>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</si>
  <si>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</si>
  <si>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</si>
  <si>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</si>
  <si>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</si>
  <si>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</si>
  <si>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</si>
  <si>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</si>
  <si>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</si>
  <si>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</si>
  <si>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</si>
  <si>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</si>
  <si>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</si>
  <si>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</si>
  <si>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</si>
  <si>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</si>
  <si>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</si>
  <si>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</si>
  <si>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</si>
  <si>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</si>
  <si>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</si>
  <si>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</si>
  <si>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</si>
  <si>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</si>
  <si>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</si>
  <si>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</si>
  <si>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</si>
  <si>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</si>
  <si>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</si>
  <si>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</si>
  <si>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</si>
  <si>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</si>
  <si>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</si>
  <si>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</si>
  <si>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</si>
  <si>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</si>
  <si>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</si>
  <si>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</si>
  <si>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</si>
  <si>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</si>
  <si>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</si>
  <si>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</si>
  <si>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</si>
  <si>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</si>
  <si>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</si>
  <si>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</si>
  <si>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</si>
  <si>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</si>
  <si>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</si>
  <si>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</si>
  <si>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</si>
  <si>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</si>
  <si>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</si>
  <si>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</si>
  <si>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</si>
  <si>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</si>
  <si>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</si>
  <si>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</si>
  <si>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</si>
  <si>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</si>
  <si>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</si>
  <si>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</si>
  <si>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</si>
  <si>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</si>
  <si>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</si>
  <si>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</si>
  <si>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</si>
  <si>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</si>
  <si>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</si>
  <si>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</si>
  <si>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</si>
  <si>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</si>
  <si>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</si>
  <si>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</si>
  <si>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</si>
  <si>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</si>
  <si>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</si>
  <si>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</si>
  <si>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</si>
  <si>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</si>
  <si>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</si>
  <si>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</si>
  <si>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</si>
  <si>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</si>
  <si>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</si>
  <si>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</si>
  <si>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</si>
  <si>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</si>
  <si>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</si>
  <si>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</si>
  <si>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</si>
  <si>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</si>
  <si>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</si>
  <si>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</si>
  <si>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</si>
  <si>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</si>
  <si>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</si>
  <si>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</si>
  <si>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</si>
  <si>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</si>
  <si>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</si>
  <si>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</si>
  <si>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</si>
  <si>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</si>
  <si>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</si>
  <si>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</si>
  <si>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</si>
  <si>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</si>
  <si>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</si>
  <si>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</si>
  <si>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</si>
  <si>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</si>
  <si>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</si>
  <si>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</si>
  <si>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</si>
  <si>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</si>
  <si>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</si>
  <si>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</si>
  <si>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</si>
  <si>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</si>
  <si>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</si>
  <si>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</si>
  <si>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</si>
  <si>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</si>
  <si>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</si>
  <si>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</si>
  <si>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</si>
  <si>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</si>
  <si>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</si>
  <si>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</si>
  <si>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</si>
  <si>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</si>
  <si>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</si>
  <si>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</si>
  <si>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</si>
  <si>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</si>
  <si>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</si>
  <si>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</si>
  <si>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</si>
  <si>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</si>
  <si>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</si>
  <si>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</si>
  <si>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</si>
  <si>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</si>
  <si>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</si>
  <si>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</si>
  <si>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</si>
  <si>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</si>
  <si>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</si>
  <si>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</si>
  <si>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</si>
  <si>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</si>
  <si>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</si>
  <si>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</si>
  <si>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</si>
  <si>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</si>
  <si>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</si>
  <si>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</si>
  <si>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</si>
  <si>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</si>
  <si>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</si>
  <si>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</si>
  <si>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</si>
  <si>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</si>
  <si>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</si>
  <si>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</si>
  <si>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</si>
  <si>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</si>
  <si>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</si>
  <si>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</si>
  <si>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</si>
  <si>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</si>
  <si>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</si>
  <si>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</si>
  <si>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</si>
  <si>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</si>
  <si>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</si>
  <si>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</si>
  <si>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</si>
  <si>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</si>
  <si>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</si>
  <si>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</si>
  <si>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</si>
  <si>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</si>
  <si>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</si>
  <si>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</si>
  <si>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</si>
  <si>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</si>
  <si>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</si>
  <si>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</si>
  <si>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</si>
  <si>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</si>
  <si>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</si>
  <si>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</si>
  <si>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</si>
  <si>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</si>
  <si>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</si>
  <si>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</si>
  <si>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</si>
  <si>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</si>
  <si>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</si>
  <si>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</si>
  <si>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</si>
  <si>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</si>
  <si>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</si>
  <si>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</si>
  <si>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</si>
  <si>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</si>
  <si>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</si>
  <si>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</si>
  <si>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</si>
  <si>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</si>
  <si>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</si>
  <si>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</si>
  <si>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</si>
  <si>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</si>
  <si>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</si>
  <si>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</si>
  <si>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</si>
  <si>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</si>
  <si>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</si>
  <si>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</si>
  <si>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</si>
  <si>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</si>
  <si>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</si>
  <si>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</si>
  <si>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</si>
  <si>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</si>
  <si>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</si>
  <si>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</si>
  <si>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</si>
  <si>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</si>
  <si>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</si>
  <si>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</si>
  <si>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</si>
  <si>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</si>
  <si>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</si>
  <si>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</si>
  <si>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</si>
  <si>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</si>
  <si>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</si>
  <si>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</si>
  <si>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</si>
  <si>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</si>
  <si>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</si>
  <si>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</si>
  <si>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</si>
  <si>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</si>
  <si>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</si>
  <si>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</si>
  <si>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</si>
  <si>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</si>
  <si>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</si>
  <si>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</si>
  <si>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</si>
  <si>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</si>
  <si>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</si>
  <si>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</si>
  <si>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</si>
  <si>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</si>
  <si>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</si>
  <si>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</si>
  <si>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</si>
  <si>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</si>
  <si>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</si>
  <si>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</si>
  <si>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</si>
  <si>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</si>
  <si>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</si>
  <si>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</si>
  <si>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</si>
  <si>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</si>
  <si>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</si>
  <si>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</si>
  <si>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</si>
  <si>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</si>
  <si>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</si>
  <si>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</si>
  <si>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</si>
  <si>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</si>
  <si>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</si>
  <si>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</si>
  <si>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</si>
  <si>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</si>
  <si>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</si>
  <si>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</si>
  <si>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</si>
  <si>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</si>
  <si>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</si>
  <si>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</si>
  <si>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</si>
  <si>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</si>
  <si>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</si>
  <si>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</si>
  <si>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</si>
  <si>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</si>
  <si>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</si>
  <si>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</si>
  <si>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</si>
  <si>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</si>
  <si>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</si>
  <si>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</si>
  <si>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</si>
  <si>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</si>
  <si>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</si>
  <si>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</si>
  <si>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</si>
  <si>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</si>
  <si>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</si>
  <si>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</si>
  <si>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</si>
  <si>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</si>
  <si>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</si>
  <si>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</si>
  <si>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</si>
  <si>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</si>
  <si>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</si>
  <si>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</si>
  <si>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</si>
  <si>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</si>
  <si>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</si>
  <si>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</si>
  <si>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</si>
  <si>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</si>
  <si>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</si>
  <si>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</si>
  <si>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</si>
  <si>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</si>
  <si>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</si>
  <si>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</si>
  <si>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</si>
  <si>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</si>
  <si>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</si>
  <si>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</si>
  <si>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</si>
  <si>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</si>
  <si>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</si>
  <si>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</si>
  <si>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</si>
  <si>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</si>
  <si>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</si>
  <si>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</si>
  <si>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</si>
  <si>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</si>
  <si>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</si>
  <si>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</si>
  <si>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</si>
  <si>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</si>
  <si>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</si>
  <si>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</si>
  <si>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</si>
  <si>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</si>
  <si>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</si>
  <si>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</si>
  <si>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</si>
  <si>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</si>
  <si>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</si>
  <si>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</si>
  <si>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</si>
  <si>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</si>
  <si>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</si>
  <si>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</si>
  <si>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</si>
  <si>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</si>
  <si>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</si>
  <si>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</si>
  <si>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</si>
  <si>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</si>
  <si>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</si>
  <si>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</si>
  <si>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</si>
  <si>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</si>
  <si>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</si>
  <si>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</si>
  <si>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</si>
  <si>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</si>
  <si>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</si>
  <si>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</si>
  <si>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</si>
  <si>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</si>
  <si>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</si>
  <si>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</si>
  <si>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</si>
  <si>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</si>
  <si>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</si>
  <si>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</si>
  <si>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</si>
  <si>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</si>
  <si>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</si>
  <si>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</si>
  <si>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</si>
  <si>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</si>
  <si>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</si>
  <si>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</si>
  <si>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</si>
  <si>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</si>
  <si>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</si>
  <si>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</si>
  <si>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</si>
  <si>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</si>
  <si>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</si>
  <si>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</si>
  <si>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</si>
  <si>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</si>
  <si>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</si>
  <si>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</si>
  <si>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</si>
  <si>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</si>
  <si>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</si>
  <si>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</si>
  <si>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</si>
  <si>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</si>
  <si>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</si>
  <si>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</si>
  <si>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</si>
  <si>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</si>
  <si>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</si>
  <si>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</si>
  <si>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</si>
  <si>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</si>
  <si>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</si>
  <si>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</si>
  <si>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</si>
  <si>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</si>
  <si>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</si>
  <si>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</si>
  <si>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</si>
  <si>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</si>
  <si>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</si>
  <si>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</si>
  <si>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</si>
  <si>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</si>
  <si>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</si>
  <si>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</si>
  <si>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</si>
  <si>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</si>
  <si>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</si>
  <si>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</si>
  <si>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</si>
  <si>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</si>
  <si>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</si>
  <si>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</si>
  <si>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</si>
  <si>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</si>
  <si>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</si>
  <si>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</si>
  <si>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</si>
  <si>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</si>
  <si>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</si>
  <si>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</si>
  <si>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</si>
  <si>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</si>
  <si>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</si>
  <si>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</si>
  <si>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</si>
  <si>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</si>
  <si>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</si>
  <si>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</si>
  <si>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</si>
  <si>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</si>
  <si>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</si>
  <si>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</si>
  <si>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</si>
  <si>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</si>
  <si>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</si>
  <si>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</si>
  <si>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</si>
  <si>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</si>
  <si>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</si>
  <si>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</si>
  <si>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</si>
  <si>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</si>
  <si>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</si>
  <si>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</si>
  <si>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</si>
  <si>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</si>
  <si>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</si>
  <si>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</si>
  <si>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</si>
  <si>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</si>
  <si>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</si>
  <si>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</si>
  <si>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</si>
  <si>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</si>
  <si>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</si>
  <si>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</si>
  <si>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</si>
  <si>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</si>
  <si>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</si>
  <si>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</si>
  <si>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</si>
  <si>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</si>
  <si>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</si>
  <si>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</si>
  <si>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</si>
  <si>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</si>
  <si>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</si>
  <si>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</si>
  <si>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</si>
  <si>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</si>
  <si>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</si>
  <si>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</si>
  <si>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</si>
  <si>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</si>
  <si>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</si>
  <si>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</si>
  <si>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</si>
  <si>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</si>
  <si>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</si>
  <si>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</si>
  <si>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</si>
  <si>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</si>
  <si>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</si>
  <si>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</si>
  <si>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</si>
  <si>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</si>
  <si>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</si>
  <si>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</si>
  <si>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</si>
  <si>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</si>
  <si>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</si>
  <si>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</si>
  <si>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</si>
  <si>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</si>
  <si>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</si>
  <si>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</si>
  <si>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</si>
  <si>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</si>
  <si>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</si>
  <si>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</si>
  <si>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</si>
  <si>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</si>
  <si>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</si>
  <si>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</si>
  <si>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</si>
  <si>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</si>
  <si>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</si>
  <si>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</si>
  <si>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</si>
  <si>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</si>
  <si>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</si>
  <si>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</si>
  <si>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</si>
  <si>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</si>
  <si>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</si>
  <si>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</si>
  <si>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</si>
  <si>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</si>
  <si>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</si>
  <si>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</si>
  <si>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</si>
  <si>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</si>
  <si>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</si>
  <si>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</si>
  <si>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</si>
  <si>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</si>
  <si>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</si>
  <si>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</si>
  <si>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</si>
  <si>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</si>
  <si>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</si>
  <si>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</si>
  <si>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</si>
  <si>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</si>
  <si>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</si>
  <si>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</si>
  <si>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</si>
  <si>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</si>
  <si>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</si>
  <si>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</si>
  <si>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</si>
  <si>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</si>
  <si>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</si>
  <si>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</si>
  <si>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</si>
  <si>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</si>
  <si>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</si>
  <si>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</si>
  <si>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</si>
  <si>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</si>
  <si>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</si>
  <si>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</si>
  <si>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</si>
  <si>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</si>
  <si>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</si>
  <si>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</si>
  <si>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</si>
  <si>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</si>
  <si>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</si>
  <si>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</si>
  <si>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</si>
  <si>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</si>
  <si>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</si>
  <si>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</si>
  <si>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</si>
  <si>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</si>
  <si>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</si>
  <si>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</si>
  <si>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</si>
  <si>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</si>
  <si>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</si>
  <si>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</si>
  <si>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</si>
  <si>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</si>
  <si>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</si>
  <si>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</si>
  <si>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</si>
  <si>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</si>
  <si>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</si>
  <si>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</si>
  <si>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</si>
  <si>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</si>
  <si>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</si>
  <si>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</si>
  <si>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</si>
  <si>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</si>
  <si>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</si>
  <si>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</si>
  <si>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</si>
  <si>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</si>
  <si>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</si>
  <si>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</si>
  <si>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</si>
  <si>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</si>
  <si>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</si>
  <si>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</si>
  <si>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</si>
  <si>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</si>
  <si>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</si>
  <si>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</si>
  <si>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</si>
  <si>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</si>
  <si>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</si>
  <si>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</si>
  <si>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</si>
  <si>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</si>
  <si>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</si>
  <si>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</si>
  <si>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</si>
  <si>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</si>
  <si>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</si>
  <si>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</si>
  <si>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</si>
  <si>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</si>
  <si>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</si>
  <si>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</si>
  <si>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</si>
  <si>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</si>
  <si>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</si>
  <si>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</si>
  <si>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</si>
  <si>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</si>
  <si>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</si>
  <si>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</si>
  <si>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</si>
  <si>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</si>
  <si>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</si>
  <si>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</si>
  <si>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</si>
  <si>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</si>
  <si>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</si>
  <si>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</si>
  <si>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</si>
  <si>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</si>
  <si>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</si>
  <si>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</si>
  <si>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</si>
  <si>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</si>
  <si>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</si>
  <si>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</si>
  <si>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</si>
  <si>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</si>
  <si>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</si>
  <si>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PCM-20251023-00000444</t>
  </si>
  <si>
    <t>70 min</t>
  </si>
  <si>
    <t>PCM-20251023-00000379</t>
  </si>
  <si>
    <t>Cell Unavailable // Site have access issue at night time due to site located on hospital (Medical Clinic). access Allowed only 9AM to 9PM. TE Team will check in morning after 9am</t>
  </si>
  <si>
    <t>PCM-20251023-00000462</t>
  </si>
  <si>
    <t>EM team on the way ETA 60 min</t>
  </si>
  <si>
    <t xml:space="preserve"> PCM-20250215-00000830 </t>
  </si>
  <si>
    <t>LTE site still down and  site located in aramco area access issue need special permission</t>
  </si>
  <si>
    <t>PCM-20251023-00000435</t>
  </si>
  <si>
    <t xml:space="preserve">60 min </t>
  </si>
  <si>
    <t>no pcm</t>
  </si>
  <si>
    <t>jed0030</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</si>
  <si>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</si>
  <si>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</si>
  <si>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</si>
  <si>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</si>
  <si>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</si>
  <si>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</si>
  <si>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</si>
  <si>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</si>
  <si>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PCM-20251023-00000450</t>
  </si>
  <si>
    <t>Team on the way 70 mins</t>
  </si>
  <si>
    <t>PCM-20251023-00000246</t>
  </si>
  <si>
    <t xml:space="preserve">ETA 100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</si>
</sst>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
      <sz val="11"/>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xf numFmtId="165" fontId="26" fillId="9" borderId="8" xfId="0" applyNumberFormat="1" applyFont="1" applyFill="1" applyBorder="1" applyAlignment="1">
      <alignment horizontal="center" vertical="center" wrapText="1"/>
    </xf>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4" totalsRowShown="0" headerRowDxfId="157" dataDxfId="156" headerRowBorderDxfId="154" tableBorderDxfId="155" totalsRowBorderDxfId="153">
  <autoFilter ref="A1:CJ5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0" totalsRowShown="0" headerRowDxfId="64" dataDxfId="63" headerRowBorderDxfId="61" tableBorderDxfId="62">
  <autoFilter ref="A1:L11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1" totalsRowShown="0" headerRowDxfId="48" dataDxfId="47" headerRowBorderDxfId="45" tableBorderDxfId="46" totalsRowBorderDxfId="44">
  <autoFilter ref="A1:L27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1" totalsRowShown="0" headerRowDxfId="31" dataDxfId="30" headerRowBorderDxfId="28" tableBorderDxfId="29">
  <autoFilter ref="A1:L5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7" totalsRowShown="0" headerRowDxfId="15" dataDxfId="14" headerRowBorderDxfId="12" tableBorderDxfId="13">
  <autoFilter ref="A1:L16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290.33864594907209</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9.8436575231462484</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45953.287071874998</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45953.287071874998</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45953.287071874998</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45953.287071874998</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45953.287071874998</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45953.287071874998</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45953.287071874998</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45953.287071874998</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45953.287071874998</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45953.287071874998</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45953.287071874998</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45953.287071874998</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45953.287071874998</v>
      </c>
      <c r="H16" s="138"/>
      <c r="I16" s="136" t="str">
        <f>IFERROR(VLOOKUP(D16,DB!A:F,6,0),"")</f>
        <v/>
      </c>
      <c r="J16" s="136" t="str">
        <f>IFERROR(VLOOKUP(D16,DB!A:G,7,0),"")</f>
        <v/>
      </c>
      <c r="K16" s="140"/>
      <c r="L16" s="141" t="str">
        <f>IFERROR(VLOOKUP(D16,DB!A:I,9,0),"")</f>
        <v/>
      </c>
    </row>
    <row r="17" spans="1:12" ht="15" customHeight="1">
      <c r="A17" s="147"/>
      <c r="B17" s="148" t="str">
        <f>IFERROR(VLOOKUP(D17,DB!A:K,11,0),"")</f>
        <v/>
      </c>
      <c r="C17" s="148"/>
      <c r="D17" s="148"/>
      <c r="E17" s="149"/>
      <c r="F17" s="150"/>
      <c r="G17" s="151">
        <f ca="1">IFERROR(NOW()-F17,"")</f>
        <v>45953.287071874998</v>
      </c>
      <c r="H17" s="150"/>
      <c r="I17" s="148" t="str">
        <f>IFERROR(VLOOKUP(D17,DB!A:F,6,0),"")</f>
        <v/>
      </c>
      <c r="J17" s="148" t="str">
        <f>IFERROR(VLOOKUP(D17,DB!A:G,7,0),"")</f>
        <v/>
      </c>
      <c r="K17" s="152"/>
      <c r="L17" s="153" t="str">
        <f>IFERROR(VLOOKUP(D17,DB!A:I,9,0),"")</f>
        <v/>
      </c>
    </row>
    <row r="18" spans="1:12" ht="15" customHeight="1">
      <c r="A18" s="135"/>
      <c r="B18" s="136" t="str">
        <f>IFERROR(VLOOKUP(D18,DB!A:K,11,0),"")</f>
        <v/>
      </c>
      <c r="C18" s="136"/>
      <c r="D18" s="136"/>
      <c r="E18" s="137"/>
      <c r="F18" s="138"/>
      <c r="G18" s="139">
        <f ca="1">IFERROR(NOW()-F18,"")</f>
        <v>45953.287071874998</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45953.287071874998</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45953.287071874998</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45953.287071874998</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45953.287071874998</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45953.287071874998</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45953.287071874998</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45953.287071874998</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45953.287071874998</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45953.287071874998</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45953.287071874998</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45953.287071874998</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45953.287071874998</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45953.287071874998</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45953.287071874998</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45953.287071874998</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45953.287071874998</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45953.287071874998</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45953.287071874998</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45953.287071874998</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45953.287071874998</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45953.287071874998</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45953.287071874998</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45953.287071874998</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45953.287071874998</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45953.287071874998</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45953.287071874998</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45953.287071874998</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45953.287071874998</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45953.287071874998</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45953.287071874998</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45953.287071874998</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45953.287071874998</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45953.287071874998</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45953.287071874998</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45953.287071874998</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45953.287071874998</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45953.287071874998</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45953.287071874998</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45953.287071874998</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45953.287071874998</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45953.287071874998</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45953.287071874998</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45953.287071874998</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45953.287071874998</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45953.287071874998</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45953.287071874998</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45953.287071874998</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45953.287071874998</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45953.287071874998</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45953.287071874998</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45953.287071874998</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45953.287071874998</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45953.287071874998</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45953.287071874998</v>
      </c>
      <c r="H72" s="138"/>
      <c r="I72" s="136" t="str">
        <f>IFERROR(VLOOKUP(D72,DB!A:F,6,0),"")</f>
        <v/>
      </c>
      <c r="J72" s="136" t="str">
        <f>IFERROR(VLOOKUP(D72,DB!A:G,7,0),"")</f>
        <v/>
      </c>
      <c r="K72" s="140"/>
      <c r="L72" s="141" t="str">
        <f>IFERROR(VLOOKUP(D72,DB!A:I,9,0),"")</f>
        <v/>
      </c>
    </row>
    <row r="73" spans="1:12" ht="15" customHeight="1">
      <c r="A73" s="147"/>
      <c r="B73" s="148" t="str">
        <f>IFERROR(VLOOKUP(D73,DB!A:K,11,0),"")</f>
        <v/>
      </c>
      <c r="C73" s="148"/>
      <c r="D73" s="148"/>
      <c r="E73" s="149"/>
      <c r="F73" s="150"/>
      <c r="G73" s="151">
        <f ca="1">IFERROR(NOW()-F73,"")</f>
        <v>45953.287071874998</v>
      </c>
      <c r="H73" s="150"/>
      <c r="I73" s="148" t="str">
        <f>IFERROR(VLOOKUP(D73,DB!A:F,6,0),"")</f>
        <v/>
      </c>
      <c r="J73" s="148" t="str">
        <f>IFERROR(VLOOKUP(D73,DB!A:G,7,0),"")</f>
        <v/>
      </c>
      <c r="K73" s="152"/>
      <c r="L73" s="153" t="str">
        <f>IFERROR(VLOOKUP(D73,DB!A:I,9,0),"")</f>
        <v/>
      </c>
    </row>
  </sheetData>
  <customSheetViews>
    <customSheetView guid="{F6042A99-DD27-4453-835D-0834D95730CC}" filter="1" showAutoFilter="1">
      <pageMargins left="0" right="0" top="0" bottom="0" header="0" footer="0"/>
      <autoFilter ref="B1:M1" xr:uid="{D0061FEC-72D0-48F4-BB8D-C979AB7EF31E}"/>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4"/>
  <sheetViews>
    <sheetView workbookViewId="0">
      <selection activeCell="D5" sqref="D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128.28723391203675</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88" t="s">
        <v>38998</v>
      </c>
      <c r="F4" s="90">
        <v>45944.495775462965</v>
      </c>
      <c r="G4" s="118">
        <f ca="1">IFERROR(NOW()-F4,"-")</f>
        <v>8.7912964120332617</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t="s">
        <v>39086</v>
      </c>
      <c r="B5" s="18" t="str">
        <f>IFERROR(VLOOKUP(D5,DB!A:K,11,0),"")</f>
        <v>R2</v>
      </c>
      <c r="C5" s="64">
        <v>1</v>
      </c>
      <c r="D5" s="18" t="s">
        <v>27930</v>
      </c>
      <c r="E5" s="116" t="s">
        <v>38998</v>
      </c>
      <c r="F5" s="117">
        <v>45953.263136574074</v>
      </c>
      <c r="G5" s="118">
        <f ca="1">IFERROR(NOW()-F5,"-")</f>
        <v>2.39353009237675E-2</v>
      </c>
      <c r="H5" s="117">
        <v>45953.256886574076</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45953.287071874998</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65"/>
      <c r="E7" s="116"/>
      <c r="F7" s="117"/>
      <c r="G7" s="118">
        <f ca="1">IFERROR(NOW()-F7,"-")</f>
        <v>45953.287071874998</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45953.287071874998</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45953.287071874998</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45953.287071874998</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45953.287071874998</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45953.287071874998</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45953.287071874998</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45953.287071874998</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45953.287071874998</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45953.287071874998</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45953.287071874998</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45953.287071874998</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45953.287071874998</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45953.287071874998</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45953.287071874998</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45953.287071874998</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45953.287071874998</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45953.287071874998</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45953.287071874998</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45953.287071874998</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45953.287071874998</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45953.287071874998</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45953.287071874998</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45953.287071874998</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45953.287071874998</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45953.287071874998</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45953.287071874998</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45953.287071874998</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45953.287071874998</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45953.287071874998</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45953.287071874998</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45953.287071874998</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45953.287071874998</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45953.287071874998</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45953.287071874998</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45953.287071874998</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45953.287071874998</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45953.287071874998</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45953.287071874998</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45953.287071874998</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45953.287071874998</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45953.287071874998</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45953.287071874998</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45953.287071874998</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45953.287071874998</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45953.287071874998</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45953.287071874998</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45953.287071874998</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sheetData>
  <dataValidations count="2">
    <dataValidation allowBlank="1" showInputMessage="1" showErrorMessage="1" sqref="E1" xr:uid="{4D935161-CDD3-4592-B877-3FB59C99E142}"/>
    <dataValidation type="list" allowBlank="1" showInputMessage="1" showErrorMessage="1" sqref="E3:E5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0"/>
  <sheetViews>
    <sheetView workbookViewId="0">
      <selection activeCell="K3" sqref="K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45.75">
      <c r="A2" s="19" t="s">
        <v>39088</v>
      </c>
      <c r="B2" s="64" t="str">
        <f>IFERROR(VLOOKUP(D2,DB!A:K,11,0),"")</f>
        <v>R3</v>
      </c>
      <c r="C2" s="18">
        <v>1</v>
      </c>
      <c r="D2" s="18" t="s">
        <v>17499</v>
      </c>
      <c r="E2" s="18" t="s">
        <v>38998</v>
      </c>
      <c r="F2" s="20">
        <v>45953.219664351855</v>
      </c>
      <c r="G2" s="21">
        <f t="shared" ref="G2:G27" ca="1" si="0">IFERROR(NOW()-F2,"-")</f>
        <v>6.7407523143629078E-2</v>
      </c>
      <c r="H2" s="164">
        <v>45953.122557870367</v>
      </c>
      <c r="I2" s="19" t="str">
        <f>IFERROR(VLOOKUP(D2,DB!A:F,6,0),"")</f>
        <v>SCECO</v>
      </c>
      <c r="J2" s="18" t="str">
        <f>IFERROR(VLOOKUP(D2,DB!A:G,7,0),"")</f>
        <v>Dead</v>
      </c>
      <c r="K2" s="47" t="s">
        <v>39089</v>
      </c>
      <c r="L2" s="23" t="str">
        <f>IFERROR(VLOOKUP(D2,DB!A:I,9,0),"")</f>
        <v>Latis</v>
      </c>
    </row>
    <row r="3" spans="1:13" ht="15" customHeight="1">
      <c r="A3" s="19" t="s">
        <v>39090</v>
      </c>
      <c r="B3" s="64" t="str">
        <f>IFERROR(VLOOKUP(D3,DB!A:K,11,0),"")</f>
        <v>R3</v>
      </c>
      <c r="C3" s="18">
        <v>2</v>
      </c>
      <c r="D3" s="18" t="s">
        <v>16282</v>
      </c>
      <c r="E3" s="18" t="s">
        <v>38998</v>
      </c>
      <c r="F3" s="20"/>
      <c r="G3" s="21">
        <f t="shared" ca="1" si="0"/>
        <v>45953.287071874998</v>
      </c>
      <c r="H3" s="22">
        <v>45953.263796296298</v>
      </c>
      <c r="I3" s="19" t="str">
        <f>IFERROR(VLOOKUP(D3,DB!A:F,6,0),"")</f>
        <v>SCECO</v>
      </c>
      <c r="J3" s="18" t="str">
        <f>IFERROR(VLOOKUP(D3,DB!A:G,7,0),"")</f>
        <v>Vandalized</v>
      </c>
      <c r="K3" s="47" t="s">
        <v>39091</v>
      </c>
      <c r="L3" s="23" t="str">
        <f>IFERROR(VLOOKUP(D3,DB!A:I,9,0),"")</f>
        <v>Latis</v>
      </c>
    </row>
    <row r="4" spans="1:13" ht="15" customHeight="1">
      <c r="A4" s="19"/>
      <c r="B4" s="64" t="str">
        <f>IFERROR(VLOOKUP(D4,DB!A:K,11,0),"")</f>
        <v/>
      </c>
      <c r="C4" s="18"/>
      <c r="D4" s="18"/>
      <c r="E4" s="18"/>
      <c r="F4" s="20"/>
      <c r="G4" s="21">
        <f t="shared" ca="1" si="0"/>
        <v>45953.287071874998</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45953.287071874998</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45953.287071874998</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45953.287071874998</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45953.287071874998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45953.287071874998</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45953.287071874998</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45953.287071874998</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45953.287071874998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45953.287071874998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45953.287071874998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45953.287071874998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45953.287071874998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45953.287071874998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45953.287071874998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45953.287071874998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45953.287071874998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45953.287071874998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45953.287071874998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45953.287071874998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45953.287071874998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45953.287071874998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45953.287071874998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45953.287071874998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ref="G28:G91" ca="1" si="1">IFERROR(NOW()-F28,"-")</f>
        <v>45953.287071874998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45953.287071874998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45953.287071874998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45953.287071874998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45953.287071874998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45953.287071874998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45953.287071874998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45953.287071874998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45953.287071874998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45953.287071874998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45953.287071874998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45953.287071874998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45953.287071874998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45953.287071874998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45953.287071874998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45953.287071874998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45953.287071874998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45953.287071874998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45953.287071874998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45953.287071874998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45953.287071874998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45953.287071874998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45953.287071874998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45953.287071874998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45953.287071874998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45953.287071874998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45953.287071874998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45953.287071874998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45953.287071874998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45953.287071874998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45953.287071874998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45953.287071874998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45953.287071874998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45953.287071874998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45953.287071874998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45953.287071874998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45953.287071874998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45953.287071874998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45953.287071874998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45953.287071874998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45953.287071874998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45953.287071874998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45953.287071874998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45953.287071874998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45953.287071874998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45953.287071874998</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45953.287071874998</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45953.287071874998</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45953.287071874998</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45953.287071874998</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45953.287071874998</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45953.287071874998</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45953.287071874998</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45953.287071874998</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45953.287071874998</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45953.287071874998</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45953.287071874998</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45953.287071874998</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45953.287071874998</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45953.287071874998</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45953.287071874998</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45953.287071874998</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45953.287071874998</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45953.287071874998</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ref="G92:G155" ca="1" si="2">IFERROR(NOW()-F92,"-")</f>
        <v>45953.287071874998</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45953.287071874998</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45953.287071874998</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45953.287071874998</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45953.287071874998</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45953.287071874998</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45953.287071874998</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45953.287071874998</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45953.287071874998</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45953.287071874998</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45953.287071874998</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45953.287071874998</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45953.287071874998</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45953.287071874998</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45953.287071874998</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45953.287071874998</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45953.287071874998</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45953.287071874998</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45953.287071874998</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45953.287071874998</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45953.287071874998</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45953.287071874998</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45953.287071874998</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45953.287071874998</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45953.287071874998</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45953.287071874998</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45953.287071874998</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45953.287071874998</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45953.287071874998</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45953.287071874998</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45953.287071874998</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45953.287071874998</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45953.287071874998</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45953.287071874998</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45953.287071874998</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45953.287071874998</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45953.287071874998</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45953.287071874998</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45953.287071874998</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45953.287071874998</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45953.287071874998</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45953.287071874998</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45953.287071874998</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45953.287071874998</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45953.287071874998</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45953.287071874998</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45953.287071874998</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45953.287071874998</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45953.287071874998</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45953.287071874998</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45953.287071874998</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45953.287071874998</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45953.287071874998</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45953.287071874998</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45953.287071874998</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45953.287071874998</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45953.287071874998</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45953.287071874998</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45953.287071874998</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45953.287071874998</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45953.287071874998</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45953.287071874998</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45953.287071874998</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45953.287071874998</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ref="G156:G219" ca="1" si="3">IFERROR(NOW()-F156,"-")</f>
        <v>45953.287071874998</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45953.287071874998</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45953.287071874998</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45953.287071874998</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45953.287071874998</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45953.287071874998</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45953.287071874998</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45953.287071874998</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45953.287071874998</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45953.287071874998</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45953.287071874998</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45953.287071874998</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45953.287071874998</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45953.287071874998</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45953.287071874998</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45953.287071874998</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45953.287071874998</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45953.287071874998</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45953.287071874998</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45953.287071874998</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45953.287071874998</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45953.287071874998</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45953.287071874998</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45953.287071874998</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45953.287071874998</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45953.287071874998</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45953.287071874998</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45953.287071874998</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45953.287071874998</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45953.287071874998</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45953.287071874998</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45953.287071874998</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45953.287071874998</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45953.287071874998</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45953.287071874998</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45953.287071874998</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45953.287071874998</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45953.287071874998</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45953.287071874998</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45953.287071874998</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45953.287071874998</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45953.287071874998</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45953.287071874998</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45953.287071874998</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45953.287071874998</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45953.287071874998</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45953.287071874998</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45953.287071874998</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45953.287071874998</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45953.287071874998</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45953.287071874998</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45953.287071874998</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45953.287071874998</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45953.287071874998</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45953.287071874998</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45953.287071874998</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45953.287071874998</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45953.287071874998</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45953.287071874998</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45953.287071874998</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45953.287071874998</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45953.287071874998</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45953.287071874998</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45953.287071874998</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ref="G220:G283" ca="1" si="4">IFERROR(NOW()-F220,"-")</f>
        <v>45953.287071874998</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45953.287071874998</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45953.287071874998</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45953.287071874998</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45953.287071874998</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45953.287071874998</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45953.287071874998</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45953.287071874998</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45953.287071874998</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45953.287071874998</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45953.287071874998</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45953.287071874998</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45953.287071874998</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45953.287071874998</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45953.287071874998</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45953.287071874998</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45953.287071874998</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45953.287071874998</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45953.287071874998</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45953.287071874998</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45953.287071874998</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45953.287071874998</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45953.287071874998</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45953.287071874998</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45953.287071874998</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45953.287071874998</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45953.287071874998</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45953.287071874998</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45953.287071874998</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45953.287071874998</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45953.287071874998</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45953.287071874998</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45953.287071874998</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45953.287071874998</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45953.287071874998</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45953.287071874998</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45953.287071874998</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45953.287071874998</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45953.287071874998</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45953.287071874998</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45953.287071874998</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45953.287071874998</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45953.287071874998</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45953.287071874998</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45953.287071874998</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45953.287071874998</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45953.287071874998</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45953.287071874998</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45953.287071874998</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45953.287071874998</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45953.287071874998</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45953.287071874998</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45953.287071874998</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45953.287071874998</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45953.287071874998</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45953.287071874998</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45953.287071874998</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45953.287071874998</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45953.287071874998</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45953.287071874998</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45953.287071874998</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45953.287071874998</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45953.287071874998</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45953.287071874998</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ref="G284:G347" ca="1" si="5">IFERROR(NOW()-F284,"-")</f>
        <v>45953.287071874998</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45953.287071874998</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45953.287071874998</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45953.287071874998</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45953.287071874998</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45953.287071874998</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45953.287071874998</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45953.287071874998</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45953.287071874998</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45953.287071874998</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45953.287071874998</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45953.287071874998</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45953.287071874998</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45953.287071874998</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45953.287071874998</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45953.287071874998</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45953.287071874998</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45953.287071874998</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45953.287071874998</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45953.287071874998</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45953.287071874998</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45953.287071874998</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45953.287071874998</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45953.287071874998</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45953.287071874998</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45953.287071874998</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45953.287071874998</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45953.287071874998</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45953.287071874998</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45953.287071874998</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45953.287071874998</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45953.287071874998</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45953.287071874998</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45953.287071874998</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45953.287071874998</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45953.287071874998</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45953.287071874998</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45953.287071874998</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45953.287071874998</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45953.287071874998</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45953.287071874998</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45953.287071874998</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45953.287071874998</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45953.287071874998</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45953.287071874998</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45953.287071874998</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45953.287071874998</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45953.287071874998</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45953.287071874998</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45953.287071874998</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45953.287071874998</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45953.287071874998</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45953.287071874998</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45953.287071874998</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45953.287071874998</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45953.287071874998</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45953.287071874998</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45953.287071874998</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45953.287071874998</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45953.287071874998</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45953.287071874998</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45953.287071874998</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45953.287071874998</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45953.287071874998</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ref="G348:G411" ca="1" si="6">IFERROR(NOW()-F348,"-")</f>
        <v>45953.287071874998</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45953.287071874998</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45953.287071874998</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45953.287071874998</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45953.287071874998</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45953.287071874998</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45953.287071874998</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45953.287071874998</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45953.287071874998</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45953.287071874998</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45953.287071874998</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45953.287071874998</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45953.287071874998</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45953.287071874998</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45953.287071874998</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45953.287071874998</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45953.287071874998</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45953.287071874998</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45953.287071874998</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45953.287071874998</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45953.287071874998</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45953.287071874998</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45953.287071874998</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45953.287071874998</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45953.287071874998</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45953.287071874998</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45953.287071874998</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45953.287071874998</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45953.287071874998</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45953.287071874998</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45953.287071874998</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45953.287071874998</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45953.287071874998</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45953.287071874998</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45953.287071874998</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45953.287071874998</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45953.287071874998</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45953.287071874998</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45953.287071874998</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45953.287071874998</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45953.287071874998</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45953.287071874998</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45953.287071874998</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45953.287071874998</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45953.287071874998</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45953.287071874998</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45953.287071874998</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45953.287071874998</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45953.287071874998</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45953.287071874998</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45953.287071874998</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45953.287071874998</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45953.287071874998</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45953.287071874998</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45953.287071874998</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45953.287071874998</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45953.287071874998</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45953.287071874998</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45953.287071874998</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45953.287071874998</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45953.287071874998</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45953.287071874998</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45953.287071874998</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45953.287071874998</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ref="G412:G475" ca="1" si="7">IFERROR(NOW()-F412,"-")</f>
        <v>45953.287071874998</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45953.287071874998</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45953.287071874998</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45953.287071874998</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45953.287071874998</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45953.287071874998</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45953.287071874998</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45953.287071874998</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45953.287071874998</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45953.287071874998</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45953.287071874998</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45953.287071874998</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45953.287071874998</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45953.287071874998</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45953.287071874998</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45953.287071874998</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45953.287071874998</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45953.287071874998</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45953.287071874998</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45953.287071874998</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45953.287071874998</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45953.287071874998</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45953.287071874998</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45953.287071874998</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45953.287071874998</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45953.287071874998</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45953.287071874998</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45953.287071874998</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45953.287071874998</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45953.287071874998</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45953.287071874998</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45953.287071874998</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45953.287071874998</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45953.287071874998</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45953.287071874998</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45953.287071874998</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45953.287071874998</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45953.287071874998</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45953.287071874998</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45953.287071874998</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45953.287071874998</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45953.287071874998</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45953.287071874998</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45953.287071874998</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45953.287071874998</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45953.287071874998</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45953.287071874998</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45953.287071874998</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45953.287071874998</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45953.287071874998</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45953.287071874998</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45953.287071874998</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45953.287071874998</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45953.287071874998</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45953.287071874998</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45953.287071874998</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45953.287071874998</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45953.287071874998</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45953.287071874998</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45953.287071874998</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45953.287071874998</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45953.287071874998</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45953.287071874998</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45953.287071874998</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ref="G476:G539" ca="1" si="8">IFERROR(NOW()-F476,"-")</f>
        <v>45953.287071874998</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45953.287071874998</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45953.287071874998</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45953.287071874998</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45953.287071874998</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45953.287071874998</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45953.287071874998</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45953.287071874998</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45953.287071874998</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45953.287071874998</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45953.287071874998</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45953.287071874998</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45953.287071874998</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45953.287071874998</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45953.287071874998</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45953.287071874998</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45953.287071874998</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45953.287071874998</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45953.287071874998</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45953.287071874998</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45953.287071874998</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45953.287071874998</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45953.287071874998</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45953.287071874998</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45953.287071874998</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45953.287071874998</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45953.287071874998</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45953.287071874998</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45953.287071874998</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45953.287071874998</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45953.287071874998</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45953.287071874998</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45953.287071874998</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45953.287071874998</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45953.287071874998</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45953.287071874998</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45953.287071874998</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45953.287071874998</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45953.287071874998</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45953.287071874998</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45953.287071874998</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45953.287071874998</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45953.287071874998</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45953.287071874998</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45953.287071874998</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45953.287071874998</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45953.287071874998</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45953.287071874998</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45953.287071874998</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45953.287071874998</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45953.287071874998</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45953.287071874998</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45953.287071874998</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45953.287071874998</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45953.287071874998</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45953.287071874998</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45953.287071874998</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45953.287071874998</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45953.287071874998</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45953.287071874998</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45953.287071874998</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45953.287071874998</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45953.287071874998</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45953.287071874998</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ref="G540:G603" ca="1" si="9">IFERROR(NOW()-F540,"-")</f>
        <v>45953.287071874998</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45953.287071874998</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45953.287071874998</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45953.287071874998</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45953.287071874998</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45953.287071874998</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45953.287071874998</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45953.287071874998</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45953.287071874998</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45953.287071874998</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45953.287071874998</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45953.287071874998</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45953.287071874998</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45953.287071874998</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45953.287071874998</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45953.287071874998</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45953.287071874998</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45953.287071874998</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45953.287071874998</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45953.287071874998</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45953.287071874998</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45953.287071874998</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45953.287071874998</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45953.287071874998</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45953.287071874998</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45953.287071874998</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45953.287071874998</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45953.287071874998</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45953.287071874998</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45953.287071874998</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45953.287071874998</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45953.287071874998</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45953.287071874998</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45953.287071874998</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45953.287071874998</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45953.287071874998</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45953.287071874998</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45953.287071874998</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45953.287071874998</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45953.287071874998</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45953.287071874998</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45953.287071874998</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45953.287071874998</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45953.287071874998</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45953.287071874998</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45953.287071874998</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45953.287071874998</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45953.287071874998</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45953.287071874998</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45953.287071874998</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45953.287071874998</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45953.287071874998</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45953.287071874998</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45953.287071874998</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45953.287071874998</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45953.287071874998</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45953.287071874998</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45953.287071874998</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45953.287071874998</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45953.287071874998</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45953.287071874998</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45953.287071874998</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45953.287071874998</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45953.287071874998</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ref="G604:G667" ca="1" si="10">IFERROR(NOW()-F604,"-")</f>
        <v>45953.287071874998</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45953.287071874998</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45953.287071874998</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45953.287071874998</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45953.287071874998</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45953.287071874998</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45953.287071874998</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45953.287071874998</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45953.287071874998</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45953.287071874998</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45953.287071874998</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45953.287071874998</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45953.287071874998</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45953.287071874998</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45953.287071874998</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45953.287071874998</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45953.287071874998</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45953.287071874998</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45953.287071874998</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45953.287071874998</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45953.287071874998</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45953.287071874998</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45953.287071874998</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45953.287071874998</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45953.287071874998</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45953.287071874998</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45953.287071874998</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45953.287071874998</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45953.287071874998</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45953.287071874998</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45953.287071874998</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45953.287071874998</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45953.287071874998</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45953.287071874998</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45953.287071874998</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45953.287071874998</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45953.287071874998</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45953.287071874998</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45953.287071874998</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45953.287071874998</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45953.287071874998</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45953.287071874998</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45953.287071874998</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45953.287071874998</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45953.287071874998</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45953.287071874998</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45953.287071874998</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45953.287071874998</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45953.287071874998</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45953.287071874998</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45953.287071874998</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45953.287071874998</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45953.287071874998</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45953.287071874998</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45953.287071874998</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45953.287071874998</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45953.287071874998</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45953.287071874998</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45953.287071874998</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45953.287071874998</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45953.287071874998</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45953.287071874998</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45953.287071874998</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45953.287071874998</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ref="G668:G731" ca="1" si="11">IFERROR(NOW()-F668,"-")</f>
        <v>45953.287071874998</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45953.287071874998</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45953.287071874998</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45953.287071874998</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45953.287071874998</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45953.287071874998</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45953.287071874998</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45953.287071874998</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45953.287071874998</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45953.287071874998</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45953.287071874998</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45953.287071874998</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45953.287071874998</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45953.287071874998</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45953.287071874998</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45953.287071874998</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45953.287071874998</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45953.287071874998</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45953.287071874998</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45953.287071874998</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45953.287071874998</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45953.287071874998</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45953.287071874998</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45953.287071874998</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45953.287071874998</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45953.287071874998</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45953.287071874998</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45953.287071874998</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45953.287071874998</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45953.287071874998</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45953.287071874998</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45953.287071874998</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45953.287071874998</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45953.287071874998</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45953.287071874998</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45953.287071874998</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45953.287071874998</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45953.287071874998</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45953.287071874998</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45953.287071874998</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45953.287071874998</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45953.287071874998</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45953.287071874998</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45953.287071874998</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45953.287071874998</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45953.287071874998</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45953.287071874998</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45953.287071874998</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45953.287071874998</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45953.287071874998</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45953.287071874998</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45953.287071874998</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45953.287071874998</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45953.287071874998</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45953.287071874998</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45953.287071874998</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45953.287071874998</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45953.287071874998</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45953.287071874998</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45953.287071874998</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45953.287071874998</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45953.287071874998</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45953.287071874998</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45953.287071874998</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ref="G732:G795" ca="1" si="12">IFERROR(NOW()-F732,"-")</f>
        <v>45953.287071874998</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45953.287071874998</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45953.287071874998</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45953.287071874998</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45953.287071874998</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45953.287071874998</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45953.287071874998</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45953.287071874998</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45953.287071874998</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45953.287071874998</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45953.287071874998</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45953.287071874998</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45953.287071874998</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45953.287071874998</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45953.287071874998</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45953.287071874998</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45953.287071874998</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45953.287071874998</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45953.287071874998</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45953.287071874998</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45953.287071874998</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45953.287071874998</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45953.287071874998</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45953.287071874998</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45953.287071874998</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45953.287071874998</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45953.287071874998</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45953.287071874998</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45953.287071874998</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45953.287071874998</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45953.287071874998</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45953.287071874998</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45953.287071874998</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45953.287071874998</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45953.287071874998</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45953.287071874998</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45953.287071874998</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45953.287071874998</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45953.287071874998</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45953.287071874998</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45953.287071874998</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45953.287071874998</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45953.287071874998</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45953.287071874998</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45953.287071874998</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45953.287071874998</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45953.287071874998</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45953.287071874998</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45953.287071874998</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45953.287071874998</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45953.287071874998</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45953.287071874998</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45953.287071874998</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45953.287071874998</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45953.287071874998</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45953.287071874998</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45953.287071874998</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45953.287071874998</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45953.287071874998</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45953.287071874998</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45953.287071874998</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45953.287071874998</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45953.287071874998</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45953.287071874998</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ref="G796:G859" ca="1" si="13">IFERROR(NOW()-F796,"-")</f>
        <v>45953.287071874998</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45953.287071874998</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45953.287071874998</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45953.287071874998</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45953.287071874998</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45953.287071874998</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45953.287071874998</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45953.287071874998</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45953.287071874998</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45953.287071874998</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45953.287071874998</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45953.287071874998</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45953.287071874998</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45953.287071874998</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45953.287071874998</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45953.287071874998</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45953.287071874998</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45953.287071874998</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45953.287071874998</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45953.287071874998</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45953.287071874998</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45953.287071874998</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45953.287071874998</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45953.287071874998</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45953.287071874998</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45953.287071874998</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45953.287071874998</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45953.287071874998</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45953.287071874998</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45953.287071874998</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45953.287071874998</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45953.287071874998</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45953.287071874998</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45953.287071874998</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45953.287071874998</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45953.287071874998</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45953.287071874998</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45953.287071874998</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45953.287071874998</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45953.287071874998</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45953.287071874998</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45953.287071874998</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45953.287071874998</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45953.287071874998</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45953.287071874998</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45953.287071874998</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45953.287071874998</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45953.287071874998</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45953.287071874998</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45953.287071874998</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45953.287071874998</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45953.287071874998</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45953.287071874998</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45953.287071874998</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45953.287071874998</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45953.287071874998</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45953.287071874998</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45953.287071874998</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45953.287071874998</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45953.287071874998</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45953.287071874998</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45953.287071874998</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45953.287071874998</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45953.287071874998</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ref="G860:G923" ca="1" si="14">IFERROR(NOW()-F860,"-")</f>
        <v>45953.287071874998</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45953.287071874998</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45953.287071874998</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45953.287071874998</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45953.287071874998</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45953.287071874998</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45953.287071874998</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45953.287071874998</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45953.287071874998</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45953.287071874998</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45953.287071874998</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45953.287071874998</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45953.287071874998</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45953.287071874998</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45953.287071874998</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45953.287071874998</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45953.287071874998</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45953.287071874998</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45953.287071874998</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45953.287071874998</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45953.287071874998</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45953.287071874998</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45953.287071874998</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45953.287071874998</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45953.287071874998</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45953.287071874998</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45953.287071874998</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45953.287071874998</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45953.287071874998</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45953.287071874998</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45953.287071874998</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45953.287071874998</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45953.287071874998</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45953.287071874998</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45953.287071874998</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45953.287071874998</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45953.287071874998</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45953.287071874998</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45953.287071874998</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45953.287071874998</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45953.287071874998</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45953.287071874998</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45953.287071874998</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45953.287071874998</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45953.287071874998</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45953.287071874998</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45953.287071874998</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45953.287071874998</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45953.287071874998</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45953.287071874998</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45953.287071874998</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45953.287071874998</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45953.287071874998</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45953.287071874998</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45953.287071874998</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45953.287071874998</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45953.287071874998</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45953.287071874998</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45953.287071874998</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45953.287071874998</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45953.287071874998</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45953.287071874998</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45953.287071874998</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45953.287071874998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ref="G924:G987" ca="1" si="15">IFERROR(NOW()-F924,"-")</f>
        <v>45953.287071874998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45953.287071874998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45953.287071874998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45953.287071874998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45953.287071874998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45953.287071874998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45953.287071874998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45953.287071874998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45953.287071874998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45953.287071874998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45953.287071874998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45953.287071874998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45953.287071874998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45953.287071874998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45953.287071874998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45953.287071874998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45953.287071874998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45953.287071874998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45953.287071874998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45953.287071874998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45953.287071874998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45953.287071874998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45953.287071874998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45953.287071874998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45953.287071874998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45953.287071874998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45953.287071874998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45953.287071874998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45953.287071874998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45953.287071874998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45953.287071874998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45953.287071874998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45953.287071874998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45953.287071874998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45953.287071874998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45953.287071874998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45953.287071874998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45953.287071874998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45953.287071874998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45953.287071874998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45953.287071874998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45953.287071874998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45953.287071874998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45953.287071874998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45953.287071874998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45953.287071874998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45953.287071874998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45953.287071874998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45953.287071874998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45953.287071874998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45953.287071874998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45953.287071874998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45953.287071874998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45953.287071874998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45953.287071874998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45953.287071874998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45953.287071874998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45953.287071874998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45953.287071874998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45953.287071874998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45953.287071874998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45953.287071874998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45953.287071874998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45953.287071874998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ref="G988:G1051" ca="1" si="16">IFERROR(NOW()-F988,"-")</f>
        <v>45953.287071874998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45953.287071874998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45953.287071874998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45953.287071874998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45953.287071874998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45953.287071874998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45953.287071874998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45953.287071874998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45953.287071874998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45953.287071874998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45953.287071874998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45953.287071874998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45953.287071874998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45953.287071874998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45953.287071874998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45953.287071874998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45953.287071874998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45953.287071874998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45953.287071874998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45953.287071874998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45953.287071874998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45953.287071874998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45953.287071874998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45953.287071874998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45953.287071874998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45953.287071874998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45953.287071874998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45953.287071874998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45953.287071874998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45953.287071874998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45953.287071874998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45953.287071874998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45953.287071874998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45953.287071874998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45953.287071874998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45953.287071874998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45953.287071874998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45953.287071874998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45953.287071874998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45953.287071874998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45953.287071874998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45953.287071874998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45953.287071874998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45953.287071874998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45953.287071874998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45953.287071874998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45953.287071874998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45953.287071874998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45953.287071874998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45953.287071874998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45953.287071874998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45953.287071874998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45953.287071874998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45953.287071874998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45953.287071874998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45953.287071874998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45953.287071874998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45953.287071874998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45953.287071874998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45953.287071874998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45953.287071874998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45953.287071874998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45953.287071874998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45953.287071874998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ref="G1052:G1115" ca="1" si="17">IFERROR(NOW()-F1052,"-")</f>
        <v>45953.287071874998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45953.287071874998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45953.287071874998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45953.287071874998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45953.287071874998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45953.287071874998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45953.287071874998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45953.287071874998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45953.287071874998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45953.287071874998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45953.287071874998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45953.287071874998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45953.287071874998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45953.287071874998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45953.287071874998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45953.287071874998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45953.287071874998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45953.287071874998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45953.287071874998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45953.287071874998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45953.287071874998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45953.287071874998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45953.287071874998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45953.287071874998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45953.287071874998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45953.287071874998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45953.287071874998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45953.287071874998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45953.287071874998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45953.287071874998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45953.287071874998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45953.287071874998</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45953.287071874998</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45953.287071874998</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45953.287071874998</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45953.287071874998</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45953.287071874998</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45953.287071874998</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45953.287071874998</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45953.287071874998</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45953.287071874998</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45953.287071874998</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45953.287071874998</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45953.287071874998</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45953.287071874998</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45953.287071874998</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45953.287071874998</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45953.287071874998</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45953.287071874998</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45953.287071874998</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45953.287071874998</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45953.287071874998</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45953.287071874998</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45953.287071874998</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45953.287071874998</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45953.287071874998</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45953.287071874998</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45953.287071874998</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45953.287071874998</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45953.287071874998</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45953.287071874998</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45953.287071874998</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45953.287071874998</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45953.287071874998</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ref="G1116:G1130" ca="1" si="18">IFERROR(NOW()-F1116,"-")</f>
        <v>45953.287071874998</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45953.287071874998</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45953.287071874998</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45953.287071874998</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45953.287071874998</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45953.287071874998</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45953.287071874998</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45953.287071874998</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45953.287071874998</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45953.287071874998</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45953.287071874998</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45953.287071874998</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45953.287071874998</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45953.287071874998</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45953.287071874998</v>
      </c>
      <c r="H1130" s="22"/>
      <c r="I1130" s="19" t="str">
        <f>IFERROR(VLOOKUP(D1130,DB!A:F,6,0),"")</f>
        <v/>
      </c>
      <c r="J1130" s="18" t="str">
        <f>IFERROR(VLOOKUP(D1130,DB!A:G,7,0),"")</f>
        <v/>
      </c>
      <c r="K1130" s="47"/>
      <c r="L1130" s="23" t="str">
        <f>IFERROR(VLOOKUP(D1130,DB!A:I,9,0),"")</f>
        <v/>
      </c>
    </row>
  </sheetData>
  <dataValidations count="2">
    <dataValidation allowBlank="1" showInputMessage="1" showErrorMessage="1" sqref="E1" xr:uid="{5914219A-CB83-432D-936A-CC0CB6F3982A}"/>
    <dataValidation type="list" allowBlank="1" showInputMessage="1" showErrorMessage="1" sqref="E2:E11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39092</v>
      </c>
      <c r="B2" s="98" t="str">
        <f>IFERROR(VLOOKUP(D2,DB!A:K,11,0),"")</f>
        <v>R4</v>
      </c>
      <c r="C2" s="99">
        <v>1</v>
      </c>
      <c r="D2" s="95" t="s">
        <v>35115</v>
      </c>
      <c r="E2" s="100" t="s">
        <v>38998</v>
      </c>
      <c r="F2" s="101">
        <v>45703.480717592596</v>
      </c>
      <c r="G2" s="102">
        <f ca="1">IFERROR(NOW()-F2,"")</f>
        <v>249.80635428240203</v>
      </c>
      <c r="H2" s="101">
        <v>45703.474768518521</v>
      </c>
      <c r="I2" s="98" t="str">
        <f>IFERROR(VLOOKUP(D2,DB!A:F,6,0),"")</f>
        <v>SCECO</v>
      </c>
      <c r="J2" s="98" t="str">
        <f>IFERROR(VLOOKUP(D2,DB!A:G,7,0),"")</f>
        <v>Dead</v>
      </c>
      <c r="K2" s="103" t="s">
        <v>39093</v>
      </c>
      <c r="L2" s="95" t="str">
        <f>IFERROR(VLOOKUP(D2,DB!A:I,9,0),"")</f>
        <v>Latis</v>
      </c>
    </row>
    <row r="3" spans="1:16" ht="15" customHeight="1">
      <c r="A3" s="121" t="s">
        <v>39094</v>
      </c>
      <c r="B3" s="121" t="str">
        <f>IFERROR(VLOOKUP(D3,DB!A:K,11,0),"")</f>
        <v>R4</v>
      </c>
      <c r="C3" s="122">
        <v>1</v>
      </c>
      <c r="D3" s="123" t="s">
        <v>34214</v>
      </c>
      <c r="E3" s="100" t="s">
        <v>38998</v>
      </c>
      <c r="F3" s="125">
        <v>45953.256249999999</v>
      </c>
      <c r="G3" s="126">
        <f ca="1">IFERROR(NOW()-F3,"")</f>
        <v>3.0821874999674037E-2</v>
      </c>
      <c r="H3" s="125">
        <v>45953.250613425924</v>
      </c>
      <c r="I3" s="121" t="str">
        <f>IFERROR(VLOOKUP(D3,DB!A:F,6,0),"")</f>
        <v>SCECO</v>
      </c>
      <c r="J3" s="121" t="str">
        <f>IFERROR(VLOOKUP(D3,DB!A:G,7,0),"")</f>
        <v>Dead</v>
      </c>
      <c r="K3" s="127" t="s">
        <v>39095</v>
      </c>
      <c r="L3" s="123" t="str">
        <f>IFERROR(VLOOKUP(D3,DB!A:I,9,0),"")</f>
        <v>Latis</v>
      </c>
    </row>
    <row r="4" spans="1:16" ht="15" customHeight="1">
      <c r="A4" s="121" t="s">
        <v>39096</v>
      </c>
      <c r="B4" s="121" t="str">
        <f>IFERROR(VLOOKUP(D4,DB!A:K,11,0),"")</f>
        <v>R4</v>
      </c>
      <c r="C4" s="122">
        <v>1</v>
      </c>
      <c r="D4" s="123" t="s">
        <v>39097</v>
      </c>
      <c r="E4" s="100" t="s">
        <v>39079</v>
      </c>
      <c r="F4" s="125"/>
      <c r="G4" s="126">
        <f ca="1">IFERROR(NOW()-F4,"")</f>
        <v>45953.287071874998</v>
      </c>
      <c r="H4" s="125">
        <v>45953.265231481484</v>
      </c>
      <c r="I4" s="121" t="str">
        <f>IFERROR(VLOOKUP(D4,DB!A:F,6,0),"")</f>
        <v>SCECO</v>
      </c>
      <c r="J4" s="121" t="str">
        <f>IFERROR(VLOOKUP(D4,DB!A:G,7,0),"")</f>
        <v>In progress</v>
      </c>
      <c r="K4" s="127" t="s">
        <v>39095</v>
      </c>
      <c r="L4" s="123" t="str">
        <f>IFERROR(VLOOKUP(D4,DB!A:I,9,0),"")</f>
        <v>Latis</v>
      </c>
    </row>
    <row r="5" spans="1:16" ht="15" customHeight="1">
      <c r="A5" s="121"/>
      <c r="B5" s="121" t="str">
        <f>IFERROR(VLOOKUP(D5,DB!A:K,11,0),"")</f>
        <v/>
      </c>
      <c r="C5" s="122"/>
      <c r="D5" s="123"/>
      <c r="E5" s="100"/>
      <c r="F5" s="125"/>
      <c r="G5" s="126">
        <f ca="1">IFERROR(NOW()-F5,"")</f>
        <v>45953.287071874998</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45953.287071874998</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45953.287071874998</v>
      </c>
      <c r="H7" s="125"/>
      <c r="I7" s="121" t="str">
        <f>IFERROR(VLOOKUP(D7,DB!A:F,6,0),"")</f>
        <v/>
      </c>
      <c r="J7" s="121" t="str">
        <f>IFERROR(VLOOKUP(D7,DB!A:G,7,0),"")</f>
        <v/>
      </c>
      <c r="K7" s="127"/>
      <c r="L7" s="123" t="str">
        <f>IFERROR(VLOOKUP(D7,DB!A:I,9,0),"")</f>
        <v/>
      </c>
    </row>
    <row r="8" spans="1:16" ht="15" customHeight="1">
      <c r="A8" s="121"/>
      <c r="B8" s="121" t="str">
        <f>IFERROR(VLOOKUP(D8,DB!A:K,11,0),"")</f>
        <v/>
      </c>
      <c r="C8" s="122"/>
      <c r="D8" s="103"/>
      <c r="E8" s="100"/>
      <c r="F8" s="125"/>
      <c r="G8" s="126">
        <f ca="1">IFERROR(NOW()-F8,"")</f>
        <v>45953.287071874998</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45953.287071874998</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45953.287071874998</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45953.287071874998</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45953.287071874998</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45953.287071874998</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45953.287071874998</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45953.287071874998</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45953.287071874998</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00"/>
      <c r="F17" s="125"/>
      <c r="G17" s="126">
        <f ca="1">IFERROR(NOW()-F17,"")</f>
        <v>45953.287071874998</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45953.287071874998</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45953.287071874998</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45953.287071874998</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45953.287071874998</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45953.287071874998</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45953.287071874998</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45953.287071874998</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45953.287071874998</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45953.287071874998</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45953.287071874998</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45953.287071874998</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45953.287071874998</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45953.287071874998</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45953.287071874998</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45953.287071874998</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45953.287071874998</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45953.287071874998</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45953.287071874998</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45953.287071874998</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45953.287071874998</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45953.287071874998</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45953.287071874998</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45953.287071874998</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45953.287071874998</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45953.287071874998</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45953.287071874998</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45953.287071874998</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45953.287071874998</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45953.287071874998</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45953.287071874998</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45953.287071874998</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45953.287071874998</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45953.287071874998</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45953.287071874998</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45953.287071874998</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45953.287071874998</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45953.287071874998</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45953.287071874998</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45953.287071874998</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45953.287071874998</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45953.287071874998</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45953.287071874998</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45953.287071874998</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45953.287071874998</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45953.287071874998</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45953.287071874998</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45953.287071874998</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45953.287071874998</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45953.287071874998</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45953.287071874998</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45953.287071874998</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45953.287071874998</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45953.287071874998</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45953.287071874998</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45953.287071874998</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45953.287071874998</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45953.287071874998</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45953.287071874998</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45953.287071874998</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45953.287071874998</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45953.287071874998</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45953.287071874998</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45953.287071874998</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45953.287071874998</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45953.287071874998</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45953.287071874998</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45953.287071874998</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45953.287071874998</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45953.287071874998</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45953.287071874998</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45953.287071874998</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45953.287071874998</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45953.287071874998</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45953.287071874998</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45953.287071874998</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45953.287071874998</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45953.287071874998</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45953.287071874998</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45953.287071874998</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45953.287071874998</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45953.287071874998</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45953.287071874998</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45953.287071874998</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45953.287071874998</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45953.287071874998</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45953.287071874998</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45953.287071874998</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45953.287071874998</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45953.287071874998</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45953.287071874998</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45953.287071874998</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45953.287071874998</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45953.287071874998</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45953.287071874998</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45953.287071874998</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45953.287071874998</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45953.287071874998</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45953.287071874998</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45953.287071874998</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45953.287071874998</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45953.287071874998</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45953.287071874998</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45953.287071874998</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45953.287071874998</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45953.287071874998</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45953.287071874998</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45953.287071874998</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45953.287071874998</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45953.287071874998</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45953.287071874998</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45953.287071874998</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45953.287071874998</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45953.287071874998</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45953.287071874998</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45953.287071874998</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45953.287071874998</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45953.287071874998</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45953.287071874998</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45953.287071874998</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45953.287071874998</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45953.287071874998</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45953.287071874998</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45953.287071874998</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45953.287071874998</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45953.287071874998</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45953.287071874998</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45953.287071874998</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45953.287071874998</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45953.287071874998</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45953.287071874998</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45953.287071874998</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45953.287071874998</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45953.287071874998</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45953.287071874998</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45953.287071874998</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45953.287071874998</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45953.287071874998</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45953.287071874998</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45953.287071874998</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45953.287071874998</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45953.287071874998</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45953.287071874998</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45953.287071874998</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45953.287071874998</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45953.287071874998</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45953.287071874998</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45953.287071874998</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45953.287071874998</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45953.287071874998</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45953.287071874998</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45953.287071874998</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45953.287071874998</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45953.287071874998</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45953.287071874998</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45953.287071874998</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45953.287071874998</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45953.287071874998</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45953.287071874998</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45953.287071874998</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45953.287071874998</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45953.287071874998</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45953.287071874998</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45953.287071874998</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45953.287071874998</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45953.287071874998</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45953.287071874998</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45953.287071874998</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45953.287071874998</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45953.287071874998</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45953.287071874998</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45953.287071874998</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45953.287071874998</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45953.287071874998</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45953.287071874998</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45953.287071874998</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45953.287071874998</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45953.287071874998</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45953.287071874998</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45953.287071874998</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45953.287071874998</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45953.287071874998</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45953.287071874998</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45953.287071874998</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45953.287071874998</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45953.287071874998</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45953.287071874998</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45953.287071874998</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45953.287071874998</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45953.287071874998</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45953.287071874998</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45953.287071874998</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45953.287071874998</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45953.287071874998</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45953.287071874998</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45953.287071874998</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45953.287071874998</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45953.287071874998</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45953.287071874998</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45953.287071874998</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45953.287071874998</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45953.287071874998</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45953.287071874998</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45953.287071874998</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45953.287071874998</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45953.287071874998</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45953.287071874998</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45953.287071874998</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45953.287071874998</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45953.287071874998</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45953.287071874998</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45953.287071874998</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45953.287071874998</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45953.287071874998</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45953.287071874998</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45953.287071874998</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45953.287071874998</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45953.287071874998</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45953.287071874998</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45953.287071874998</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45953.287071874998</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45953.287071874998</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45953.287071874998</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45953.287071874998</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45953.287071874998</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45953.287071874998</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45953.287071874998</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45953.287071874998</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45953.287071874998</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45953.287071874998</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45953.287071874998</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45953.287071874998</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45953.287071874998</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45953.287071874998</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45953.287071874998</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45953.287071874998</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45953.287071874998</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45953.287071874998</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45953.287071874998</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45953.287071874998</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45953.287071874998</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45953.287071874998</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45953.287071874998</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45953.287071874998</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45953.287071874998</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45953.287071874998</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45953.287071874998</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45953.287071874998</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45953.287071874998</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45953.287071874998</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45953.287071874998</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45953.287071874998</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45953.287071874998</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45953.287071874998</v>
      </c>
      <c r="H270" s="125"/>
      <c r="I270" s="121" t="str">
        <f>IFERROR(VLOOKUP(D270,DB!A:F,6,0),"")</f>
        <v/>
      </c>
      <c r="J270" s="121" t="str">
        <f>IFERROR(VLOOKUP(D270,DB!A:G,7,0),"")</f>
        <v/>
      </c>
      <c r="K270" s="127"/>
      <c r="L270" s="123" t="str">
        <f>IFERROR(VLOOKUP(D270,DB!A:I,9,0),"")</f>
        <v/>
      </c>
    </row>
    <row r="271" spans="1:12" ht="15" customHeight="1">
      <c r="A271" s="128"/>
      <c r="B271" s="128" t="str">
        <f>IFERROR(VLOOKUP(D271,DB!A:K,11,0),"")</f>
        <v/>
      </c>
      <c r="C271" s="129"/>
      <c r="D271" s="130"/>
      <c r="E271" s="131"/>
      <c r="F271" s="132"/>
      <c r="G271" s="133">
        <f ca="1">IFERROR(NOW()-F271,"")</f>
        <v>45953.287071874998</v>
      </c>
      <c r="H271" s="132"/>
      <c r="I271" s="128" t="str">
        <f>IFERROR(VLOOKUP(D271,DB!A:F,6,0),"")</f>
        <v/>
      </c>
      <c r="J271" s="128" t="str">
        <f>IFERROR(VLOOKUP(D271,DB!A:G,7,0),"")</f>
        <v/>
      </c>
      <c r="K271" s="134"/>
      <c r="L271" s="130" t="str">
        <f>IFERROR(VLOOKUP(D271,DB!A:I,9,0),"")</f>
        <v/>
      </c>
    </row>
  </sheetData>
  <dataValidations count="2">
    <dataValidation allowBlank="1" showInputMessage="1" showErrorMessage="1" sqref="E1" xr:uid="{A4F81451-56CC-4543-9497-104C4E44EE4B}"/>
    <dataValidation type="list" allowBlank="1" showInputMessage="1" showErrorMessage="1" sqref="E2:E2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tabSelected="1" workbookViewId="0">
      <selection activeCell="D30" sqref="D30"/>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39098</v>
      </c>
      <c r="B2" s="37" t="str">
        <f>IFERROR(VLOOKUP(D2,DB!A:K,11,0),"")</f>
        <v>R5</v>
      </c>
      <c r="C2" s="37">
        <v>3</v>
      </c>
      <c r="D2" s="120" t="s">
        <v>36034</v>
      </c>
      <c r="E2" s="37" t="s">
        <v>38998</v>
      </c>
      <c r="F2" s="38">
        <v>45891.832060185188</v>
      </c>
      <c r="G2" s="146">
        <f ca="1">IFERROR(NOW()-F2,"")</f>
        <v>61.455011689809908</v>
      </c>
      <c r="H2" s="38">
        <v>45891.790393518517</v>
      </c>
      <c r="I2" s="37" t="str">
        <f>IFERROR(VLOOKUP(D2,DB!A:F,6,0),"")</f>
        <v>Generator-SG</v>
      </c>
      <c r="J2" s="37" t="str">
        <f>IFERROR(VLOOKUP(D2,DB!A:G,7,0),"")</f>
        <v>Vandalized</v>
      </c>
      <c r="K2" s="37" t="s">
        <v>39099</v>
      </c>
      <c r="L2" s="37" t="str">
        <f>IFERROR(VLOOKUP(D2,DB!A:I,9,0),"")</f>
        <v>Latis</v>
      </c>
      <c r="M2" s="119"/>
    </row>
    <row r="3" spans="1:13" ht="30.75">
      <c r="A3" s="37" t="s">
        <v>39100</v>
      </c>
      <c r="B3" s="37" t="str">
        <f>IFERROR(VLOOKUP(D3,DB!A:K,11,0),"")</f>
        <v>R5</v>
      </c>
      <c r="C3" s="37">
        <v>1</v>
      </c>
      <c r="D3" s="37" t="s">
        <v>31329</v>
      </c>
      <c r="E3" s="37" t="s">
        <v>39079</v>
      </c>
      <c r="F3" s="38">
        <v>45926.188877314817</v>
      </c>
      <c r="G3" s="146">
        <f t="shared" ref="G3" ca="1" si="0">IFERROR(NOW()-F3,"")</f>
        <v>27.098194560181582</v>
      </c>
      <c r="H3" s="38">
        <v>45926.158159722225</v>
      </c>
      <c r="I3" s="37" t="str">
        <f>IFERROR(VLOOKUP(D3,DB!A:F,6,0),"")</f>
        <v>SCECO</v>
      </c>
      <c r="J3" s="37" t="str">
        <f>IFERROR(VLOOKUP(D3,DB!A:G,7,0),"")</f>
        <v>Good</v>
      </c>
      <c r="K3" s="37" t="s">
        <v>39101</v>
      </c>
      <c r="L3" s="37" t="str">
        <f>IFERROR(VLOOKUP(D3,DB!A:I,9,0),"")</f>
        <v>Latis</v>
      </c>
      <c r="M3" s="119"/>
    </row>
    <row r="4" spans="1:13" ht="30.75">
      <c r="A4" s="37" t="s">
        <v>39102</v>
      </c>
      <c r="B4" s="37" t="str">
        <f>IFERROR(VLOOKUP(D4,DB!A:K,11,0),"")</f>
        <v>R5</v>
      </c>
      <c r="C4" s="37">
        <v>2</v>
      </c>
      <c r="D4" s="37" t="s">
        <v>31193</v>
      </c>
      <c r="E4" s="37" t="s">
        <v>38998</v>
      </c>
      <c r="F4" s="38">
        <v>45944.771574074075</v>
      </c>
      <c r="G4" s="39">
        <f t="shared" ref="G4" ca="1" si="1">IFERROR(NOW()-F4,"")</f>
        <v>8.5154978009231854</v>
      </c>
      <c r="H4" s="38">
        <v>45944.676192129627</v>
      </c>
      <c r="I4" s="37" t="str">
        <f>IFERROR(VLOOKUP(D4,DB!A:F,6,0),"")</f>
        <v>SCECO</v>
      </c>
      <c r="J4" s="37" t="str">
        <f>IFERROR(VLOOKUP(D4,DB!A:G,7,0),"")</f>
        <v>Dead</v>
      </c>
      <c r="K4" s="37" t="s">
        <v>39103</v>
      </c>
      <c r="L4" s="37" t="str">
        <f>IFERROR(VLOOKUP(D4,DB!A:I,9,0),"")</f>
        <v>Latis</v>
      </c>
    </row>
    <row r="5" spans="1:13" ht="48" customHeight="1">
      <c r="A5" s="154" t="s">
        <v>39104</v>
      </c>
      <c r="B5" s="154" t="str">
        <f>IFERROR(VLOOKUP(D5,DB!A:K,11,0),"")</f>
        <v>R5</v>
      </c>
      <c r="C5" s="154">
        <v>1</v>
      </c>
      <c r="D5" s="154" t="s">
        <v>34781</v>
      </c>
      <c r="E5" s="154" t="s">
        <v>39079</v>
      </c>
      <c r="F5" s="155">
        <v>45948.661111111112</v>
      </c>
      <c r="G5" s="156">
        <f ca="1">IFERROR(NOW()-F5,"")</f>
        <v>4.6259607638858142</v>
      </c>
      <c r="H5" s="155">
        <v>45948.661111111112</v>
      </c>
      <c r="I5" s="154" t="str">
        <f>IFERROR(VLOOKUP(D5,DB!A:F,6,0),"")</f>
        <v>SCECO</v>
      </c>
      <c r="J5" s="154" t="str">
        <f>IFERROR(VLOOKUP(D5,DB!A:G,7,0),"")</f>
        <v>Dead</v>
      </c>
      <c r="K5" s="154" t="s">
        <v>39105</v>
      </c>
      <c r="L5" s="154" t="str">
        <f>IFERROR(VLOOKUP(D5,DB!A:I,9,0),"")</f>
        <v>Latis</v>
      </c>
    </row>
    <row r="6" spans="1:13" ht="15">
      <c r="A6" s="161" t="s">
        <v>39106</v>
      </c>
      <c r="B6" s="161" t="str">
        <f>IFERROR(VLOOKUP(D6,DB!A:K,11,0),"")</f>
        <v>R5</v>
      </c>
      <c r="C6" s="161">
        <v>2</v>
      </c>
      <c r="D6" s="154" t="s">
        <v>34802</v>
      </c>
      <c r="E6" s="161" t="s">
        <v>38998</v>
      </c>
      <c r="F6" s="162"/>
      <c r="G6" s="163">
        <f ca="1">IFERROR(NOW()-F6,"")</f>
        <v>45953.287071874998</v>
      </c>
      <c r="H6" s="162">
        <v>45953.249421296299</v>
      </c>
      <c r="I6" s="161" t="str">
        <f>IFERROR(VLOOKUP(D6,DB!A:F,6,0),"")</f>
        <v>Generator-SG</v>
      </c>
      <c r="J6" s="161" t="str">
        <f>IFERROR(VLOOKUP(D6,DB!A:G,7,0),"")</f>
        <v>Vandalized</v>
      </c>
      <c r="K6" s="161" t="s">
        <v>39107</v>
      </c>
      <c r="L6" s="161" t="str">
        <f>IFERROR(VLOOKUP(D6,DB!A:I,9,0),"")</f>
        <v>Latis</v>
      </c>
    </row>
    <row r="7" spans="1:13" ht="15">
      <c r="A7" s="161"/>
      <c r="B7" s="161" t="str">
        <f>IFERROR(VLOOKUP(D7,DB!A:K,11,0),"")</f>
        <v/>
      </c>
      <c r="C7" s="161"/>
      <c r="D7" s="157"/>
      <c r="E7" s="161"/>
      <c r="F7" s="162"/>
      <c r="G7" s="163">
        <f ca="1">IFERROR(NOW()-F7,"")</f>
        <v>45953.287071874998</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45953.287071874998</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45953.287071874998</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45953.287071874998</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45953.287071874998</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45953.287071874998</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45953.287071874998</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45953.287071874998</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45953.287071874998</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45953.287071874998</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45953.287071874998</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45953.287071874998</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45953.287071874998</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45953.287071874998</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45953.287071874998</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45953.287071874998</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45953.287071874998</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45953.287071874998</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45953.287071874998</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45953.287071874998</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45953.287071874998</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45953.287071874998</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45953.287071874998</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45953.287071874998</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45953.287071874998</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45953.287071874998</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45953.287071874998</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45953.287071874998</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45953.287071874998</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45953.287071874998</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45953.287071874998</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45953.287071874998</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45953.287071874998</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45953.287071874998</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45953.287071874998</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45953.287071874998</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45953.287071874998</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45953.287071874998</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45953.287071874998</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45953.287071874998</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45953.287071874998</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45953.287071874998</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45953.287071874998</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45953.287071874998</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45953.287071874998</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45953.287071874998</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45953.287071874998</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45953.287071874998</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45953.287071874998</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45953.287071874998</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45953.287071874998</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45953.287071874998</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45953.287071874998</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45953.287071874998</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45953.287071874998</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45953.287071874998</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45953.287071874998</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45953.287071874998</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45953.287071874998</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45953.287071874998</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45953.287071874998</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45953.287071874998</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45953.287071874998</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45953.287071874998</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45953.287071874998</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45953.287071874998</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45953.287071874998</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45953.287071874998</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45953.287071874998</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45953.287071874998</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45953.287071874998</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45953.287071874998</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45953.287071874998</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45953.287071874998</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45953.287071874998</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45953.287071874998</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45953.287071874998</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45953.287071874998</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45953.287071874998</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45953.287071874998</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45953.287071874998</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45953.287071874998</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45953.287071874998</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45953.287071874998</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45953.287071874998</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45953.287071874998</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45953.287071874998</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45953.287071874998</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45953.287071874998</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45953.287071874998</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45953.287071874998</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45953.287071874998</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45953.287071874998</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45953.287071874998</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45953.287071874998</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45953.287071874998</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45953.287071874998</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45953.287071874998</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45953.287071874998</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45953.287071874998</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45953.287071874998</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45953.287071874998</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45953.287071874998</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45953.287071874998</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45953.287071874998</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45953.287071874998</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45953.287071874998</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45953.287071874998</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45953.287071874998</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45953.287071874998</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45953.287071874998</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45953.287071874998</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45953.287071874998</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45953.287071874998</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45953.287071874998</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45953.287071874998</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45953.287071874998</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45953.287071874998</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45953.287071874998</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45953.287071874998</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45953.287071874998</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45953.287071874998</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45953.287071874998</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45953.287071874998</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45953.287071874998</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45953.287071874998</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45953.287071874998</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45953.287071874998</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45953.287071874998</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45953.287071874998</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45953.287071874998</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45953.287071874998</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45953.287071874998</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45953.287071874998</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45953.287071874998</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45953.287071874998</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45953.287071874998</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45953.287071874998</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45953.287071874998</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45953.287071874998</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45953.287071874998</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45953.287071874998</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45953.287071874998</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45953.287071874998</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45953.287071874998</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45953.287071874998</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45953.287071874998</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45953.287071874998</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45953.287071874998</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45953.287071874998</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45953.287071874998</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45953.287071874998</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45953.287071874998</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45953.287071874998</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45953.287071874998</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45953.287071874998</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45953.287071874998</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45953.287071874998</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45953.287071874998</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45953.287071874998</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45953.287071874998</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45953.287071874998</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45953.287071874998</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45953.287071874998</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45953.287071874998</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45953.287071874998</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45953.287071874998</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45953.287071874998</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45953.287071874998</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45953.287071874998</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45953.287071874998</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45953.287071874998</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45953.287071874998</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45953.287071874998</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45953.287071874998</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45953.287071874998</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45953.287071874998</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45953.287071874998</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45953.287071874998</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45953.287071874998</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45953.287071874998</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45953.287071874998</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45953.287071874998</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45953.287071874998</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45953.287071874998</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45953.287071874998</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45953.287071874998</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45953.287071874998</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45953.287071874998</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45953.287071874998</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45953.287071874998</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45953.287071874998</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45953.287071874998</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45953.287071874998</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45953.287071874998</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45953.287071874998</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45953.287071874998</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45953.287071874998</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45953.287071874998</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45953.287071874998</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45953.287071874998</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45953.287071874998</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45953.287071874998</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45953.287071874998</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45953.287071874998</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45953.287071874998</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45953.287071874998</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45953.287071874998</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45953.287071874998</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45953.287071874998</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45953.287071874998</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45953.287071874998</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45953.287071874998</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45953.287071874998</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45953.287071874998</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45953.287071874998</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45953.287071874998</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45953.287071874998</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45953.287071874998</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45953.287071874998</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45953.287071874998</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45953.287071874998</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45953.287071874998</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45953.287071874998</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45953.287071874998</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45953.287071874998</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45953.287071874998</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45953.287071874998</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45953.287071874998</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45953.287071874998</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45953.287071874998</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45953.287071874998</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45953.287071874998</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45953.287071874998</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45953.287071874998</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45953.287071874998</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45953.287071874998</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45953.287071874998</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45953.287071874998</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45953.287071874998</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45953.287071874998</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45953.287071874998</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45953.287071874998</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45953.287071874998</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45953.287071874998</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45953.287071874998</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45953.287071874998</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45953.287071874998</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45953.287071874998</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45953.287071874998</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45953.287071874998</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45953.287071874998</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45953.287071874998</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45953.287071874998</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45953.287071874998</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45953.287071874998</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45953.287071874998</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45953.287071874998</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45953.287071874998</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45953.287071874998</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45953.287071874998</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45953.287071874998</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45953.287071874998</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45953.287071874998</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45953.287071874998</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45953.287071874998</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45953.287071874998</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45953.287071874998</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45953.287071874998</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45953.287071874998</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45953.287071874998</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45953.287071874998</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45953.287071874998</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45953.287071874998</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45953.287071874998</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45953.287071874998</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45953.287071874998</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45953.287071874998</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45953.287071874998</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45953.287071874998</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45953.287071874998</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45953.287071874998</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45953.287071874998</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45953.287071874998</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45953.287071874998</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45953.287071874998</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45953.287071874998</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45953.287071874998</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45953.287071874998</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45953.287071874998</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45953.287071874998</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45953.287071874998</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45953.287071874998</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45953.287071874998</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45953.287071874998</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45953.287071874998</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45953.287071874998</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45953.287071874998</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45953.287071874998</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45953.287071874998</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45953.287071874998</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45953.287071874998</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45953.287071874998</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45953.287071874998</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45953.287071874998</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45953.287071874998</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45953.287071874998</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45953.287071874998</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45953.287071874998</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45953.287071874998</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45953.287071874998</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45953.287071874998</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45953.287071874998</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45953.287071874998</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45953.287071874998</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45953.287071874998</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45953.287071874998</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45953.287071874998</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45953.287071874998</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45953.287071874998</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45953.287071874998</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45953.287071874998</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45953.287071874998</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45953.287071874998</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45953.287071874998</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45953.287071874998</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45953.287071874998</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45953.287071874998</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45953.287071874998</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45953.287071874998</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45953.287071874998</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45953.287071874998</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45953.287071874998</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45953.287071874998</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45953.287071874998</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45953.287071874998</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45953.287071874998</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45953.287071874998</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45953.287071874998</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45953.287071874998</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45953.287071874998</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45953.287071874998</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45953.287071874998</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45953.287071874998</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45953.287071874998</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45953.287071874998</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45953.287071874998</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45953.287071874998</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45953.287071874998</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45953.287071874998</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45953.287071874998</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45953.287071874998</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45953.287071874998</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45953.287071874998</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45953.287071874998</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45953.287071874998</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45953.287071874998</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45953.287071874998</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45953.287071874998</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45953.287071874998</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45953.287071874998</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45953.287071874998</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45953.287071874998</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45953.287071874998</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45953.287071874998</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45953.287071874998</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45953.287071874998</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45953.287071874998</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45953.287071874998</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45953.287071874998</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45953.287071874998</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45953.287071874998</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45953.287071874998</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45953.287071874998</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45953.287071874998</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45953.287071874998</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45953.287071874998</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45953.287071874998</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45953.287071874998</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45953.287071874998</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45953.287071874998</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45953.287071874998</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45953.287071874998</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45953.287071874998</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45953.287071874998</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45953.287071874998</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45953.287071874998</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45953.287071874998</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45953.287071874998</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45953.287071874998</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45953.287071874998</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45953.287071874998</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45953.287071874998</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45953.287071874998</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45953.287071874998</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45953.287071874998</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45953.287071874998</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45953.287071874998</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45953.287071874998</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45953.287071874998</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45953.287071874998</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45953.287071874998</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45953.287071874998</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45953.287071874998</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45953.287071874998</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45953.287071874998</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45953.287071874998</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45953.287071874998</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45953.287071874998</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45953.287071874998</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45953.287071874998</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45953.287071874998</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45953.287071874998</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45953.287071874998</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45953.287071874998</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45953.287071874998</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45953.287071874998</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45953.287071874998</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45953.287071874998</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45953.287071874998</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45953.287071874998</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45953.287071874998</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45953.287071874998</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45953.287071874998</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45953.287071874998</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45953.287071874998</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45953.287071874998</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45953.287071874998</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45953.287071874998</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45953.287071874998</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45953.287071874998</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45953.287071874998</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45953.287071874998</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45953.287071874998</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45953.287071874998</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45953.287071874998</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45953.287071874998</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45953.287071874998</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45953.287071874998</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45953.287071874998</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45953.287071874998</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45953.287071874998</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45953.287071874998</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45953.287071874998</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45953.287071874998</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45953.287071874998</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45953.287071874998</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45953.287071874998</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45953.287071874998</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45953.287071874998</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45953.287071874998</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45953.287071874998</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45953.287071874998</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45953.287071874998</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45953.287071874998</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45953.287071874998</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45953.287071874998</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45953.287071874998</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45953.287071874998</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45953.287071874998</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45953.287071874998</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45953.287071874998</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45953.287071874998</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45953.287071874998</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45953.287071874998</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45953.287071874998</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45953.287071874998</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45953.287071874998</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45953.287071874998</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45953.287071874998</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45953.287071874998</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45953.287071874998</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45953.287071874998</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45953.287071874998</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45953.287071874998</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45953.287071874998</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45953.287071874998</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45953.287071874998</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45953.287071874998</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45953.287071874998</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45953.287071874998</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45953.287071874998</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45953.287071874998</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45953.287071874998</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45953.287071874998</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45953.287071874998</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45953.287071874998</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45953.287071874998</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45953.287071874998</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45953.287071874998</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45953.287071874998</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45953.287071874998</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45953.287071874998</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45953.287071874998</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45953.287071874998</v>
      </c>
      <c r="H501" s="162"/>
      <c r="I501" s="161" t="str">
        <f>IFERROR(VLOOKUP(D501,DB!A:F,6,0),"")</f>
        <v/>
      </c>
      <c r="J501" s="161" t="str">
        <f>IFERROR(VLOOKUP(D501,DB!A:G,7,0),"")</f>
        <v/>
      </c>
      <c r="K501" s="161"/>
      <c r="L501" s="161" t="str">
        <f>IFERROR(VLOOKUP(D501,DB!A:I,9,0),"")</f>
        <v/>
      </c>
    </row>
    <row r="502" spans="1:12" ht="15"/>
    <row r="503" spans="1:12" ht="15"/>
    <row r="504" spans="1:12" ht="15"/>
    <row r="505" spans="1:12" ht="15"/>
    <row r="506" spans="1:12" ht="15"/>
    <row r="507" spans="1:12" ht="15"/>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11" ht="15"/>
    <row r="612" ht="15"/>
    <row r="614" ht="15"/>
    <row r="615" ht="15"/>
    <row r="616" ht="15"/>
    <row r="617" ht="15"/>
    <row r="619" ht="15"/>
    <row r="620" ht="15"/>
    <row r="627" ht="15"/>
    <row r="628" ht="15"/>
    <row r="629" ht="15"/>
    <row r="630" ht="15"/>
    <row r="631" ht="15"/>
    <row r="632" ht="15"/>
    <row r="635" ht="15"/>
    <row r="636" ht="15"/>
    <row r="637" ht="15"/>
    <row r="638" ht="15"/>
    <row r="639" ht="15"/>
    <row r="640" ht="15"/>
    <row r="641" ht="15"/>
    <row r="642" ht="15"/>
    <row r="643" ht="15"/>
    <row r="644" ht="15"/>
    <row r="645" ht="15"/>
    <row r="646"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2" ht="15"/>
    <row r="703" ht="15"/>
    <row r="740" ht="15"/>
    <row r="741" ht="15"/>
    <row r="742" ht="15"/>
    <row r="743" ht="15"/>
    <row r="744" ht="15"/>
    <row r="745" ht="15"/>
    <row r="746" ht="15"/>
    <row r="747" ht="15"/>
    <row r="748" ht="15"/>
    <row r="749"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30" ht="15"/>
    <row r="831" ht="15"/>
    <row r="832" ht="15"/>
    <row r="834" ht="15"/>
    <row r="835"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8" ht="15"/>
    <row r="869" ht="15"/>
    <row r="1039" ht="15"/>
    <row r="1040" ht="15"/>
    <row r="1041" ht="15"/>
    <row r="1042" ht="15"/>
    <row r="1043" ht="15"/>
    <row r="1044" ht="15"/>
    <row r="1050" ht="15"/>
    <row r="1051" ht="15"/>
    <row r="1052" ht="15"/>
    <row r="1053" ht="15"/>
    <row r="1054" ht="15"/>
    <row r="1055" ht="15"/>
    <row r="1056"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7" ht="15"/>
    <row r="1108" ht="15"/>
    <row r="1114" ht="15"/>
    <row r="1115" ht="15"/>
    <row r="1117" ht="15"/>
    <row r="1118" ht="15"/>
    <row r="1119" ht="15"/>
    <row r="1120" ht="15"/>
    <row r="1121" ht="15"/>
    <row r="1122" ht="15"/>
    <row r="1123" ht="15"/>
    <row r="1125" ht="15"/>
    <row r="1126" ht="15"/>
    <row r="1127"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6" ht="15"/>
    <row r="1197" ht="15"/>
    <row r="1198" ht="15"/>
    <row r="1199" ht="15"/>
    <row r="1200" ht="15"/>
    <row r="1201" ht="15"/>
    <row r="1202" ht="15"/>
    <row r="1203" ht="15"/>
    <row r="1204" ht="15"/>
    <row r="1205" ht="15"/>
    <row r="1206" ht="15"/>
    <row r="1207" ht="15"/>
    <row r="1208" ht="15"/>
    <row r="1209" ht="15"/>
    <row r="1211" ht="15"/>
    <row r="1212" ht="15"/>
    <row r="1213" ht="15"/>
    <row r="1214" ht="15"/>
    <row r="1215" ht="15"/>
    <row r="1216" ht="15"/>
    <row r="1217" ht="15"/>
    <row r="1218" ht="15"/>
    <row r="1219" ht="15"/>
    <row r="1220" ht="15"/>
    <row r="1221" ht="15"/>
    <row r="1222" ht="15"/>
    <row r="1225" ht="15"/>
    <row r="1226" ht="15"/>
    <row r="1227" ht="15"/>
    <row r="1228" ht="15"/>
    <row r="1229" ht="15"/>
    <row r="1230" ht="15"/>
    <row r="1231" ht="15"/>
    <row r="1233" ht="15"/>
    <row r="1234" ht="15"/>
    <row r="1235" ht="15"/>
    <row r="1236" ht="15"/>
    <row r="1237" ht="15"/>
    <row r="1238" ht="15"/>
    <row r="1239" ht="15"/>
    <row r="1240" ht="15"/>
    <row r="1241" ht="15"/>
    <row r="1242" ht="15"/>
    <row r="1243" ht="15"/>
    <row r="1245" ht="15"/>
    <row r="1246" ht="15"/>
    <row r="1247" ht="15"/>
    <row r="1248" ht="15"/>
    <row r="1249" ht="15"/>
    <row r="1250" ht="15"/>
    <row r="1251" ht="15"/>
    <row r="1252" ht="15"/>
    <row r="1253" ht="15"/>
    <row r="1254" ht="15"/>
    <row r="1262" ht="15"/>
    <row r="1263" ht="15"/>
    <row r="1266" ht="15"/>
    <row r="1267" ht="15"/>
    <row r="1268" ht="15"/>
    <row r="1269" ht="15"/>
    <row r="1270" ht="15"/>
    <row r="1271" ht="15"/>
    <row r="1272" ht="15"/>
    <row r="1273" ht="15"/>
    <row r="1276" ht="15"/>
    <row r="1277" ht="15"/>
    <row r="1278" ht="15"/>
    <row r="1279" ht="15"/>
    <row r="1280" ht="15"/>
    <row r="1281" ht="15"/>
    <row r="1282" ht="15"/>
    <row r="1283" ht="15"/>
    <row r="1284" ht="15"/>
    <row r="1285" ht="15"/>
    <row r="1286" ht="15"/>
    <row r="1287" ht="15"/>
    <row r="1289" ht="15"/>
    <row r="1290" ht="15"/>
    <row r="1291" ht="15"/>
    <row r="1294" ht="15"/>
    <row r="1296" ht="15"/>
    <row r="1298" ht="15"/>
    <row r="1301" ht="15"/>
    <row r="1302" ht="15"/>
    <row r="1303" ht="15"/>
    <row r="1305" ht="15"/>
    <row r="1307" ht="15"/>
    <row r="1308" ht="15"/>
    <row r="1309" ht="15"/>
    <row r="1310" ht="15"/>
    <row r="1311" ht="15"/>
    <row r="1313" ht="15"/>
    <row r="1314" ht="15"/>
    <row r="1315" ht="15"/>
    <row r="1316" ht="15"/>
    <row r="1318" ht="15"/>
    <row r="1320" ht="15"/>
    <row r="1321" ht="15"/>
    <row r="1323" ht="15"/>
    <row r="1324" ht="15"/>
  </sheetData>
  <dataValidations count="2">
    <dataValidation allowBlank="1" showInputMessage="1" showErrorMessage="1" sqref="E1" xr:uid="{920C6338-E771-4DAE-8C89-92A9093EA4DE}"/>
    <dataValidation type="list" allowBlank="1" showInputMessage="1" showErrorMessage="1" sqref="E2:E5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7"/>
  <sheetViews>
    <sheetView workbookViewId="0">
      <selection activeCell="D2" sqref="D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39108</v>
      </c>
      <c r="B2" s="105" t="str">
        <f>IFERROR(VLOOKUP(D2,DB!A:K,11,0),"")</f>
        <v>R6</v>
      </c>
      <c r="C2" s="107">
        <v>1</v>
      </c>
      <c r="D2" s="105" t="s">
        <v>37417</v>
      </c>
      <c r="E2" s="108" t="s">
        <v>38998</v>
      </c>
      <c r="F2" s="109">
        <v>45953.122731481482</v>
      </c>
      <c r="G2" s="78">
        <f ca="1">IFERROR(NOW()-F2,"-")</f>
        <v>0.16434039351588581</v>
      </c>
      <c r="H2" s="109">
        <v>45953.122696759259</v>
      </c>
      <c r="I2" s="105" t="str">
        <f>IFERROR(VLOOKUP(D2,DB!A:F,6,0),"")</f>
        <v>Generator-SG</v>
      </c>
      <c r="J2" s="104" t="str">
        <f>IFERROR(VLOOKUP(D2,DB!A:G,7,0),"")</f>
        <v>Vandalized</v>
      </c>
      <c r="K2" s="110" t="s">
        <v>39109</v>
      </c>
      <c r="L2" s="111" t="str">
        <f>IFERROR(VLOOKUP(D2,DB!A:I,9,0),"")</f>
        <v>Latis</v>
      </c>
    </row>
    <row r="3" spans="1:16383" ht="31.5" customHeight="1">
      <c r="A3" s="106"/>
      <c r="B3" s="105" t="str">
        <f>IFERROR(VLOOKUP(D3,DB!A:K,11,0),"")</f>
        <v/>
      </c>
      <c r="C3" s="107"/>
      <c r="D3" s="105"/>
      <c r="E3" s="108"/>
      <c r="F3" s="109"/>
      <c r="G3" s="78">
        <f ca="1">IFERROR(NOW()-F3,"-")</f>
        <v>45953.287071874998</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45953.287071874998</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45953.287071874998</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45953.287071874998</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45953.287071874998</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45953.287071874998</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45953.287071874998</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45953.287071874998</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45953.287071874998</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45953.287071874998</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45953.287071874998</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45953.287071874998</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45953.287071874998</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45953.287071874998</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45953.287071874998</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45953.287071874998</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45953.287071874998</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45953.287071874998</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45953.287071874998</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45953.287071874998</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45953.287071874998</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45953.287071874998</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45953.287071874998</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45953.287071874998</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45953.287071874998</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45953.287071874998</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45953.287071874998</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45953.287071874998</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45953.287071874998</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45953.287071874998</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45953.287071874998</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45953.287071874998</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45953.287071874998</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45953.287071874998</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45953.287071874998</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45953.287071874998</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45953.287071874998</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45953.287071874998</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45953.287071874998</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45953.287071874998</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45953.287071874998</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45953.287071874998</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45953.287071874998</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45953.287071874998</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45953.287071874998</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45953.287071874998</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45953.287071874998</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45953.287071874998</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45953.287071874998</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45953.287071874998</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45953.287071874998</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45953.287071874998</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45953.287071874998</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45953.287071874998</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45953.287071874998</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45953.287071874998</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45953.287071874998</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45953.287071874998</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45953.287071874998</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45953.287071874998</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45953.287071874998</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45953.287071874998</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45953.287071874998</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45953.287071874998</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45953.287071874998</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45953.287071874998</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45953.287071874998</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45953.287071874998</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45953.287071874998</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45953.287071874998</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45953.287071874998</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45953.287071874998</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45953.287071874998</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45953.287071874998</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45953.287071874998</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45953.287071874998</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45953.287071874998</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45953.287071874998</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45953.287071874998</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45953.287071874998</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45953.287071874998</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45953.287071874998</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45953.287071874998</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45953.287071874998</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45953.287071874998</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45953.287071874998</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45953.287071874998</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45953.287071874998</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45953.287071874998</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45953.287071874998</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45953.287071874998</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45953.287071874998</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45953.287071874998</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45953.287071874998</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45953.287071874998</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45953.287071874998</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45953.287071874998</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45953.287071874998</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45953.287071874998</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45953.287071874998</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45953.287071874998</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45953.287071874998</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45953.287071874998</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45953.287071874998</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45953.287071874998</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45953.287071874998</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45953.287071874998</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45953.287071874998</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45953.287071874998</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45953.287071874998</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45953.287071874998</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45953.287071874998</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45953.287071874998</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45953.287071874998</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45953.287071874998</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45953.287071874998</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45953.287071874998</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45953.287071874998</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45953.287071874998</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45953.287071874998</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45953.287071874998</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45953.287071874998</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45953.287071874998</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45953.287071874998</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45953.287071874998</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45953.287071874998</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45953.287071874998</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45953.287071874998</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45953.287071874998</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45953.287071874998</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45953.287071874998</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45953.287071874998</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45953.287071874998</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45953.287071874998</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45953.287071874998</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45953.287071874998</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45953.287071874998</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45953.287071874998</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45953.287071874998</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45953.287071874998</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45953.287071874998</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45953.287071874998</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45953.287071874998</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45953.287071874998</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45953.287071874998</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45953.287071874998</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45953.287071874998</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45953.287071874998</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45953.287071874998</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45953.287071874998</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45953.287071874998</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45953.287071874998</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45953.287071874998</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45953.287071874998</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45953.287071874998</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45953.287071874998</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45953.287071874998</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45953.287071874998</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45953.287071874998</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45953.287071874998</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45953.287071874998</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45953.287071874998</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45953.287071874998</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45953.287071874998</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45953.287071874998</v>
      </c>
      <c r="H167" s="109"/>
      <c r="I167" s="105" t="str">
        <f>IFERROR(VLOOKUP(D167,DB!A:F,6,0),"")</f>
        <v/>
      </c>
      <c r="J167" s="104" t="str">
        <f>IFERROR(VLOOKUP(D167,DB!A:G,7,0),"")</f>
        <v/>
      </c>
      <c r="K167" s="110"/>
      <c r="L167" s="111" t="str">
        <f>IFERROR(VLOOKUP(D167,DB!A:I,9,0),"")</f>
        <v/>
      </c>
    </row>
  </sheetData>
  <dataValidations count="2">
    <dataValidation allowBlank="1" showInputMessage="1" showErrorMessage="1" sqref="E1" xr:uid="{380493DB-286A-4683-AF55-C78F04945A49}"/>
    <dataValidation type="list" allowBlank="1" showInputMessage="1" showErrorMessage="1" sqref="E2:E16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2025-10-23T03:55:36Z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